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nda.j\Documents\AKCE\Gymnázium Telč - trhliny na hlavním schodišti\SOD realizace, podklady\"/>
    </mc:Choice>
  </mc:AlternateContent>
  <bookViews>
    <workbookView xWindow="0" yWindow="0" windowWidth="28800" windowHeight="12180"/>
  </bookViews>
  <sheets>
    <sheet name="Rekapitulace stavby" sheetId="1" r:id="rId1"/>
    <sheet name="001 - Zajištění konstrukc..." sheetId="2" r:id="rId2"/>
    <sheet name="090 - Vedlejší a ostatní ..." sheetId="3" r:id="rId3"/>
    <sheet name="Pokyny pro vyplnění" sheetId="4" r:id="rId4"/>
  </sheets>
  <definedNames>
    <definedName name="_xlnm._FilterDatabase" localSheetId="1" hidden="1">'001 - Zajištění konstrukc...'!$C$92:$K$283</definedName>
    <definedName name="_xlnm._FilterDatabase" localSheetId="2" hidden="1">'090 - Vedlejší a ostatní ...'!$C$79:$K$96</definedName>
    <definedName name="_xlnm.Print_Titles" localSheetId="1">'001 - Zajištění konstrukc...'!$92:$92</definedName>
    <definedName name="_xlnm.Print_Titles" localSheetId="2">'090 - Vedlejší a ostatní ...'!$79:$79</definedName>
    <definedName name="_xlnm.Print_Titles" localSheetId="0">'Rekapitulace stavby'!$52:$52</definedName>
    <definedName name="_xlnm.Print_Area" localSheetId="1">'001 - Zajištění konstrukc...'!$C$4:$J$39,'001 - Zajištění konstrukc...'!$C$45:$J$74,'001 - Zajištění konstrukc...'!$C$80:$K$283</definedName>
    <definedName name="_xlnm.Print_Area" localSheetId="2">'090 - Vedlejší a ostatní ...'!$C$4:$J$39,'090 - Vedlejší a ostatní ...'!$C$45:$J$61,'090 - Vedlejší a ostatní ...'!$C$67:$K$96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F74" i="3"/>
  <c r="E72" i="3"/>
  <c r="F52" i="3"/>
  <c r="E50" i="3"/>
  <c r="J24" i="3"/>
  <c r="E24" i="3"/>
  <c r="J55" i="3" s="1"/>
  <c r="J23" i="3"/>
  <c r="J21" i="3"/>
  <c r="E21" i="3"/>
  <c r="J54" i="3"/>
  <c r="J20" i="3"/>
  <c r="J18" i="3"/>
  <c r="E18" i="3"/>
  <c r="F77" i="3" s="1"/>
  <c r="J17" i="3"/>
  <c r="J15" i="3"/>
  <c r="E15" i="3"/>
  <c r="F76" i="3" s="1"/>
  <c r="J14" i="3"/>
  <c r="J12" i="3"/>
  <c r="J52" i="3" s="1"/>
  <c r="E7" i="3"/>
  <c r="E70" i="3"/>
  <c r="J37" i="2"/>
  <c r="J36" i="2"/>
  <c r="AY55" i="1" s="1"/>
  <c r="J35" i="2"/>
  <c r="AX55" i="1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T252" i="2"/>
  <c r="R253" i="2"/>
  <c r="R252" i="2"/>
  <c r="P253" i="2"/>
  <c r="P252" i="2" s="1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T221" i="2" s="1"/>
  <c r="R222" i="2"/>
  <c r="R221" i="2" s="1"/>
  <c r="P222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T128" i="2"/>
  <c r="R129" i="2"/>
  <c r="R128" i="2"/>
  <c r="P129" i="2"/>
  <c r="P128" i="2"/>
  <c r="BI121" i="2"/>
  <c r="BH121" i="2"/>
  <c r="BG121" i="2"/>
  <c r="BF121" i="2"/>
  <c r="T121" i="2"/>
  <c r="T120" i="2" s="1"/>
  <c r="R121" i="2"/>
  <c r="R120" i="2"/>
  <c r="P121" i="2"/>
  <c r="P120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F87" i="2"/>
  <c r="E85" i="2"/>
  <c r="F52" i="2"/>
  <c r="E50" i="2"/>
  <c r="J24" i="2"/>
  <c r="E24" i="2"/>
  <c r="J55" i="2" s="1"/>
  <c r="J23" i="2"/>
  <c r="J21" i="2"/>
  <c r="E21" i="2"/>
  <c r="J54" i="2" s="1"/>
  <c r="J20" i="2"/>
  <c r="J18" i="2"/>
  <c r="E18" i="2"/>
  <c r="F90" i="2" s="1"/>
  <c r="J17" i="2"/>
  <c r="J15" i="2"/>
  <c r="E15" i="2"/>
  <c r="F89" i="2" s="1"/>
  <c r="J14" i="2"/>
  <c r="J12" i="2"/>
  <c r="J87" i="2" s="1"/>
  <c r="E7" i="2"/>
  <c r="E83" i="2" s="1"/>
  <c r="L50" i="1"/>
  <c r="AM50" i="1"/>
  <c r="AM49" i="1"/>
  <c r="L49" i="1"/>
  <c r="AM47" i="1"/>
  <c r="L47" i="1"/>
  <c r="L45" i="1"/>
  <c r="L44" i="1"/>
  <c r="BK232" i="2"/>
  <c r="J176" i="2"/>
  <c r="J261" i="2"/>
  <c r="J226" i="2"/>
  <c r="BK152" i="2"/>
  <c r="J269" i="2"/>
  <c r="BK94" i="3"/>
  <c r="J82" i="3"/>
  <c r="J250" i="2"/>
  <c r="BK112" i="2"/>
  <c r="BK212" i="2"/>
  <c r="BK104" i="2"/>
  <c r="BK248" i="2"/>
  <c r="J138" i="2"/>
  <c r="J89" i="3"/>
  <c r="BK82" i="3"/>
  <c r="BK230" i="2"/>
  <c r="J110" i="2"/>
  <c r="BK204" i="2"/>
  <c r="J195" i="2"/>
  <c r="J192" i="2"/>
  <c r="J278" i="2"/>
  <c r="J85" i="3"/>
  <c r="BK166" i="2"/>
  <c r="J230" i="2"/>
  <c r="J197" i="2"/>
  <c r="BK192" i="2"/>
  <c r="J282" i="2"/>
  <c r="J172" i="2"/>
  <c r="J86" i="3"/>
  <c r="BK196" i="2"/>
  <c r="BK176" i="2"/>
  <c r="J275" i="2"/>
  <c r="BK90" i="3"/>
  <c r="J88" i="3"/>
  <c r="BK216" i="2"/>
  <c r="BK236" i="2"/>
  <c r="BK129" i="2"/>
  <c r="BK172" i="2"/>
  <c r="BK180" i="2"/>
  <c r="J273" i="2"/>
  <c r="J83" i="3"/>
  <c r="BK263" i="2"/>
  <c r="BK214" i="2"/>
  <c r="J201" i="2"/>
  <c r="BK161" i="2"/>
  <c r="J161" i="2"/>
  <c r="BK93" i="3"/>
  <c r="BK85" i="3"/>
  <c r="J245" i="2"/>
  <c r="J150" i="2"/>
  <c r="BK219" i="2"/>
  <c r="BK115" i="2"/>
  <c r="J219" i="2"/>
  <c r="J152" i="2"/>
  <c r="BK95" i="3"/>
  <c r="J90" i="3"/>
  <c r="J248" i="2"/>
  <c r="BK157" i="2"/>
  <c r="J106" i="2"/>
  <c r="J232" i="2"/>
  <c r="BK134" i="2"/>
  <c r="BK197" i="2"/>
  <c r="BK96" i="2"/>
  <c r="J96" i="2"/>
  <c r="J95" i="3"/>
  <c r="BK241" i="2"/>
  <c r="J100" i="2"/>
  <c r="J180" i="2"/>
  <c r="BK269" i="2"/>
  <c r="J216" i="2"/>
  <c r="J104" i="2"/>
  <c r="J87" i="3"/>
  <c r="J253" i="2"/>
  <c r="BK234" i="2"/>
  <c r="BK226" i="2"/>
  <c r="J115" i="2"/>
  <c r="BK121" i="2"/>
  <c r="J93" i="3"/>
  <c r="BK222" i="2"/>
  <c r="AS54" i="1"/>
  <c r="BK238" i="2"/>
  <c r="BK110" i="2"/>
  <c r="J214" i="2"/>
  <c r="BK188" i="2"/>
  <c r="J188" i="2"/>
  <c r="J236" i="2"/>
  <c r="BK150" i="2"/>
  <c r="J112" i="2"/>
  <c r="BK282" i="2"/>
  <c r="J155" i="2"/>
  <c r="BK253" i="2"/>
  <c r="J212" i="2"/>
  <c r="BK267" i="2"/>
  <c r="BK278" i="2"/>
  <c r="BK87" i="3"/>
  <c r="J271" i="2"/>
  <c r="J168" i="2"/>
  <c r="BK245" i="2"/>
  <c r="J166" i="2"/>
  <c r="J257" i="2"/>
  <c r="BK106" i="2"/>
  <c r="BK83" i="3"/>
  <c r="BK257" i="2"/>
  <c r="BK201" i="2"/>
  <c r="J129" i="2"/>
  <c r="J222" i="2"/>
  <c r="J184" i="2"/>
  <c r="J196" i="2"/>
  <c r="BK275" i="2"/>
  <c r="BK88" i="3"/>
  <c r="BK261" i="2"/>
  <c r="BK138" i="2"/>
  <c r="J241" i="2"/>
  <c r="BK209" i="2"/>
  <c r="BK271" i="2"/>
  <c r="J144" i="2"/>
  <c r="BK250" i="2"/>
  <c r="BK86" i="3"/>
  <c r="BK84" i="3"/>
  <c r="BK184" i="2"/>
  <c r="J267" i="2"/>
  <c r="BK195" i="2"/>
  <c r="J204" i="2"/>
  <c r="J157" i="2"/>
  <c r="J92" i="3"/>
  <c r="J94" i="3"/>
  <c r="J209" i="2"/>
  <c r="BK144" i="2"/>
  <c r="J121" i="2"/>
  <c r="BK168" i="2"/>
  <c r="J234" i="2"/>
  <c r="BK273" i="2"/>
  <c r="BK89" i="3"/>
  <c r="BK92" i="3"/>
  <c r="J238" i="2"/>
  <c r="BK155" i="2"/>
  <c r="J134" i="2"/>
  <c r="J263" i="2"/>
  <c r="BK100" i="2"/>
  <c r="J84" i="3"/>
  <c r="P95" i="2" l="1"/>
  <c r="R133" i="2"/>
  <c r="R149" i="2"/>
  <c r="R94" i="2" s="1"/>
  <c r="R211" i="2"/>
  <c r="R225" i="2"/>
  <c r="BK240" i="2"/>
  <c r="J240" i="2"/>
  <c r="J70" i="2"/>
  <c r="R240" i="2"/>
  <c r="P256" i="2"/>
  <c r="T256" i="2"/>
  <c r="R277" i="2"/>
  <c r="R95" i="2"/>
  <c r="P133" i="2"/>
  <c r="P149" i="2"/>
  <c r="BK211" i="2"/>
  <c r="J211" i="2"/>
  <c r="J66" i="2"/>
  <c r="BK225" i="2"/>
  <c r="J225" i="2"/>
  <c r="J69" i="2"/>
  <c r="T277" i="2"/>
  <c r="P81" i="3"/>
  <c r="P80" i="3" s="1"/>
  <c r="AU56" i="1" s="1"/>
  <c r="T95" i="2"/>
  <c r="BK133" i="2"/>
  <c r="J133" i="2"/>
  <c r="J64" i="2"/>
  <c r="BK149" i="2"/>
  <c r="J149" i="2" s="1"/>
  <c r="J65" i="2" s="1"/>
  <c r="P211" i="2"/>
  <c r="R81" i="3"/>
  <c r="R80" i="3"/>
  <c r="BK95" i="2"/>
  <c r="J95" i="2"/>
  <c r="J61" i="2"/>
  <c r="T133" i="2"/>
  <c r="T149" i="2"/>
  <c r="T211" i="2"/>
  <c r="P225" i="2"/>
  <c r="T225" i="2"/>
  <c r="P240" i="2"/>
  <c r="T240" i="2"/>
  <c r="BK256" i="2"/>
  <c r="J256" i="2"/>
  <c r="J72" i="2" s="1"/>
  <c r="R256" i="2"/>
  <c r="BK277" i="2"/>
  <c r="J277" i="2"/>
  <c r="J73" i="2"/>
  <c r="P277" i="2"/>
  <c r="BK81" i="3"/>
  <c r="J81" i="3" s="1"/>
  <c r="J60" i="3" s="1"/>
  <c r="T81" i="3"/>
  <c r="T80" i="3"/>
  <c r="BK120" i="2"/>
  <c r="J120" i="2" s="1"/>
  <c r="J62" i="2" s="1"/>
  <c r="BK128" i="2"/>
  <c r="J128" i="2"/>
  <c r="J63" i="2"/>
  <c r="BK252" i="2"/>
  <c r="J252" i="2"/>
  <c r="J71" i="2" s="1"/>
  <c r="BK221" i="2"/>
  <c r="J221" i="2"/>
  <c r="J67" i="2"/>
  <c r="E48" i="3"/>
  <c r="F54" i="3"/>
  <c r="F55" i="3"/>
  <c r="J76" i="3"/>
  <c r="BE83" i="3"/>
  <c r="BE90" i="3"/>
  <c r="BE94" i="3"/>
  <c r="J74" i="3"/>
  <c r="J77" i="3"/>
  <c r="BE82" i="3"/>
  <c r="BE84" i="3"/>
  <c r="BE85" i="3"/>
  <c r="BE86" i="3"/>
  <c r="BE87" i="3"/>
  <c r="BE89" i="3"/>
  <c r="BE88" i="3"/>
  <c r="BE92" i="3"/>
  <c r="BE93" i="3"/>
  <c r="BE95" i="3"/>
  <c r="BE100" i="2"/>
  <c r="BE115" i="2"/>
  <c r="BE273" i="2"/>
  <c r="BE275" i="2"/>
  <c r="BE278" i="2"/>
  <c r="E48" i="2"/>
  <c r="J90" i="2"/>
  <c r="BE166" i="2"/>
  <c r="BE168" i="2"/>
  <c r="BE195" i="2"/>
  <c r="BE209" i="2"/>
  <c r="BE212" i="2"/>
  <c r="BE222" i="2"/>
  <c r="BE226" i="2"/>
  <c r="BE230" i="2"/>
  <c r="BE236" i="2"/>
  <c r="BE245" i="2"/>
  <c r="BE263" i="2"/>
  <c r="BE267" i="2"/>
  <c r="J52" i="2"/>
  <c r="J89" i="2"/>
  <c r="BE104" i="2"/>
  <c r="BE106" i="2"/>
  <c r="BE110" i="2"/>
  <c r="BE112" i="2"/>
  <c r="BE121" i="2"/>
  <c r="BE176" i="2"/>
  <c r="BE180" i="2"/>
  <c r="BE192" i="2"/>
  <c r="BE201" i="2"/>
  <c r="F54" i="2"/>
  <c r="F55" i="2"/>
  <c r="BE138" i="2"/>
  <c r="BE150" i="2"/>
  <c r="BE155" i="2"/>
  <c r="BE184" i="2"/>
  <c r="BE197" i="2"/>
  <c r="BE204" i="2"/>
  <c r="BE214" i="2"/>
  <c r="BE271" i="2"/>
  <c r="BE96" i="2"/>
  <c r="BE144" i="2"/>
  <c r="BE157" i="2"/>
  <c r="BE196" i="2"/>
  <c r="BE216" i="2"/>
  <c r="BE219" i="2"/>
  <c r="BE232" i="2"/>
  <c r="BE241" i="2"/>
  <c r="BE250" i="2"/>
  <c r="BE282" i="2"/>
  <c r="BE129" i="2"/>
  <c r="BE134" i="2"/>
  <c r="BE152" i="2"/>
  <c r="BE161" i="2"/>
  <c r="BE172" i="2"/>
  <c r="BE188" i="2"/>
  <c r="BE234" i="2"/>
  <c r="BE238" i="2"/>
  <c r="BE248" i="2"/>
  <c r="BE253" i="2"/>
  <c r="BE257" i="2"/>
  <c r="BE261" i="2"/>
  <c r="BE269" i="2"/>
  <c r="F34" i="2"/>
  <c r="BA55" i="1" s="1"/>
  <c r="F34" i="3"/>
  <c r="BA56" i="1"/>
  <c r="F36" i="2"/>
  <c r="BC55" i="1" s="1"/>
  <c r="J34" i="3"/>
  <c r="AW56" i="1" s="1"/>
  <c r="F37" i="3"/>
  <c r="BD56" i="1"/>
  <c r="F37" i="2"/>
  <c r="BD55" i="1"/>
  <c r="F35" i="2"/>
  <c r="BB55" i="1" s="1"/>
  <c r="J34" i="2"/>
  <c r="AW55" i="1" s="1"/>
  <c r="F36" i="3"/>
  <c r="BC56" i="1" s="1"/>
  <c r="F35" i="3"/>
  <c r="BB56" i="1" s="1"/>
  <c r="BK94" i="2" l="1"/>
  <c r="J94" i="2" s="1"/>
  <c r="J60" i="2" s="1"/>
  <c r="T224" i="2"/>
  <c r="P224" i="2"/>
  <c r="T94" i="2"/>
  <c r="R224" i="2"/>
  <c r="R93" i="2"/>
  <c r="P94" i="2"/>
  <c r="P93" i="2"/>
  <c r="AU55" i="1"/>
  <c r="AU54" i="1" s="1"/>
  <c r="BK224" i="2"/>
  <c r="BK93" i="2" s="1"/>
  <c r="J93" i="2" s="1"/>
  <c r="J59" i="2" s="1"/>
  <c r="J224" i="2"/>
  <c r="J68" i="2"/>
  <c r="BK80" i="3"/>
  <c r="J80" i="3"/>
  <c r="J59" i="3" s="1"/>
  <c r="BD54" i="1"/>
  <c r="W33" i="1" s="1"/>
  <c r="BA54" i="1"/>
  <c r="AW54" i="1"/>
  <c r="AK30" i="1"/>
  <c r="J33" i="3"/>
  <c r="AV56" i="1"/>
  <c r="AT56" i="1"/>
  <c r="BC54" i="1"/>
  <c r="AY54" i="1" s="1"/>
  <c r="F33" i="3"/>
  <c r="AZ56" i="1" s="1"/>
  <c r="J33" i="2"/>
  <c r="AV55" i="1" s="1"/>
  <c r="AT55" i="1" s="1"/>
  <c r="F33" i="2"/>
  <c r="AZ55" i="1" s="1"/>
  <c r="BB54" i="1"/>
  <c r="W31" i="1" s="1"/>
  <c r="T93" i="2" l="1"/>
  <c r="J30" i="3"/>
  <c r="AG56" i="1"/>
  <c r="J30" i="2"/>
  <c r="AG55" i="1"/>
  <c r="AG54" i="1"/>
  <c r="AK26" i="1" s="1"/>
  <c r="W30" i="1"/>
  <c r="AX54" i="1"/>
  <c r="AZ54" i="1"/>
  <c r="AV54" i="1" s="1"/>
  <c r="AK29" i="1" s="1"/>
  <c r="W32" i="1"/>
  <c r="J39" i="3" l="1"/>
  <c r="J39" i="2"/>
  <c r="AN55" i="1"/>
  <c r="AK35" i="1"/>
  <c r="AN56" i="1"/>
  <c r="AT54" i="1"/>
  <c r="AN54" i="1"/>
  <c r="W29" i="1"/>
</calcChain>
</file>

<file path=xl/sharedStrings.xml><?xml version="1.0" encoding="utf-8"?>
<sst xmlns="http://schemas.openxmlformats.org/spreadsheetml/2006/main" count="2792" uniqueCount="695">
  <si>
    <t>Export Komplet</t>
  </si>
  <si>
    <t>VZ</t>
  </si>
  <si>
    <t>2.0</t>
  </si>
  <si>
    <t>ZAMOK</t>
  </si>
  <si>
    <t>False</t>
  </si>
  <si>
    <t>{7a779b36-7863-4294-a4d0-085d75e1e957}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</si>
  <si>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</si>
  <si>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</si>
  <si>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</si>
  <si>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</si>
  <si>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</si>
  <si>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</si>
  <si>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</si>
  <si>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</si>
  <si>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</si>
  <si>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</si>
  <si>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</si>
  <si>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Zajištění konstrukce schodiště GOB a SOŠ Telč</t>
  </si>
  <si>
    <t>KSO:</t>
  </si>
  <si>
    <t/>
  </si>
  <si>
    <t>CC-CZ:</t>
  </si>
  <si>
    <t>Místo:</t>
  </si>
  <si>
    <t>Telč</t>
  </si>
  <si>
    <t>Datum:</t>
  </si>
  <si>
    <t>19. 4. 2023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</si>
  <si>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</si>
  <si>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</si>
  <si>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</si>
  <si>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</si>
  <si>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</si>
  <si>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</si>
  <si>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</si>
  <si>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</si>
  <si>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</si>
  <si>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Miloslav Výskala, Ph.D.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</si>
  <si>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</si>
  <si>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</si>
  <si>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</si>
  <si>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</si>
  <si>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</si>
  <si>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</si>
  <si>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</si>
  <si>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</si>
  <si>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</si>
  <si>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</si>
  <si>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</si>
  <si>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</si>
  <si>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</si>
  <si>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</si>
  <si>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</si>
  <si>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</si>
  <si>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</si>
  <si>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</si>
  <si>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</si>
  <si>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</si>
  <si>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</si>
  <si>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</si>
  <si>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</si>
  <si>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</si>
  <si>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</si>
  <si>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</si>
  <si>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</si>
  <si>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</si>
  <si>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</si>
  <si>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</si>
  <si>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</si>
  <si>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</si>
  <si>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</si>
  <si>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</si>
  <si>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</si>
  <si>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</si>
  <si>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</si>
  <si>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</si>
  <si>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</si>
  <si>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</si>
  <si>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</si>
  <si>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</si>
  <si>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Zajištění konstrukce schodiště</t>
  </si>
  <si>
    <t>STA</t>
  </si>
  <si>
    <t>1</t>
  </si>
  <si>
    <t>{6863d96b-42ca-46f4-8793-e5f1b36c8d7b}</t>
  </si>
  <si>
    <t>2</t>
  </si>
  <si>
    <t>090</t>
  </si>
  <si>
    <t>Vedlejší a ostatní náklady</t>
  </si>
  <si>
    <t>{d0b8add5-2a56-43d0-a6ad-8d5a353236c5}</t>
  </si>
  <si>
    <t>KRYCÍ LIST SOUPISU PRACÍ</t>
  </si>
  <si>
    <t>Objekt:</t>
  </si>
  <si>
    <t>001 - Zajištění konstrukce schodiště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</si>
  <si>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</si>
  <si>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</si>
  <si>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</si>
  <si>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</si>
  <si>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</si>
  <si>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</si>
  <si>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</si>
  <si>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</si>
  <si>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</si>
  <si>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</si>
  <si>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</si>
  <si>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</si>
  <si>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</si>
  <si>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</si>
  <si>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</si>
  <si>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</si>
  <si>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</si>
  <si>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</si>
  <si>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</si>
  <si>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</si>
  <si>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</si>
  <si>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</si>
  <si>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</si>
  <si>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</si>
  <si>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</si>
  <si>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</si>
  <si>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</si>
  <si>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</si>
  <si>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</si>
  <si>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</si>
  <si>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</si>
  <si>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</si>
  <si>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</si>
  <si>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</si>
  <si>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</si>
  <si>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</si>
  <si>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139712111</t>
  </si>
  <si>
    <t>Vykopávka v uzavřených prostorech ručně v hornině třídy těžitelnosti II skupiny 4 a 5</t>
  </si>
  <si>
    <t>m3</t>
  </si>
  <si>
    <t>CS ÚRS 2023 01</t>
  </si>
  <si>
    <t>4</t>
  </si>
  <si>
    <t>-1390403160</t>
  </si>
  <si>
    <t>Online PSC</t>
  </si>
  <si>
    <t>https://podminky.urs.cz/item/CS_URS_2023_01/139712111</t>
  </si>
  <si>
    <t>VV</t>
  </si>
  <si>
    <t>"Základová patka dle D1.2.01:" 2*0,6*0,3*0,65</t>
  </si>
  <si>
    <t>Součet</t>
  </si>
  <si>
    <t>161111512</t>
  </si>
  <si>
    <t>Svislé přemístění výkopku nošením bez naložení, avšak s vyprázdněním nádoby na hromady nebo do dopravního prostředku z horniny třídy těžitelnosti II skupiny 4 a 5, při hloubce výkopu přes 3 do 6 m</t>
  </si>
  <si>
    <t>-2004091684</t>
  </si>
  <si>
    <t>https://podminky.urs.cz/item/CS_URS_2023_01/161111512</t>
  </si>
  <si>
    <t>"Základová patka dle D1.2.01 - vytažení výkopku z instalačního kanálu:" 2*0,6*0,3*0,65</t>
  </si>
  <si>
    <t>3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</si>
  <si>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</si>
  <si>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</si>
  <si>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-1297008521</t>
  </si>
  <si>
    <t>https://podminky.urs.cz/item/CS_URS_2023_01/162211209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</si>
  <si>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</si>
  <si>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</si>
  <si>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-2106147788</t>
  </si>
  <si>
    <t>https://podminky.urs.cz/item/CS_URS_2023_01/162211211</t>
  </si>
  <si>
    <t>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</si>
  <si>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</si>
  <si>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</si>
  <si>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-2126426517</t>
  </si>
  <si>
    <t>https://podminky.urs.cz/item/CS_URS_2023_01/162751137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</si>
  <si>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</si>
  <si>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</si>
  <si>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</si>
  <si>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-2115777744</t>
  </si>
  <si>
    <t>https://podminky.urs.cz/item/CS_URS_2023_01/162751139</t>
  </si>
  <si>
    <t>0,234*10 'Přepočtené koeficientem množství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</si>
  <si>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</si>
  <si>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</si>
  <si>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</si>
  <si>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</si>
  <si>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1011606539</t>
  </si>
  <si>
    <t>https://podminky.urs.cz/item/CS_URS_2023_01/171201231</t>
  </si>
  <si>
    <t>0,234*2 'Přepočtené koeficientem množství</t>
  </si>
  <si>
    <t>Zakládání</t>
  </si>
  <si>
    <t>8</t>
  </si>
  <si>
    <t>275321411</t>
  </si>
  <si>
    <t>Základy z betonu železového (bez výztuže) patky z betonu bez zvláštních nároků na prostředí tř. C 20/25</t>
  </si>
  <si>
    <t>1903375362</t>
  </si>
  <si>
    <t>https://podminky.urs.cz/item/CS_URS_2023_01/275321411</t>
  </si>
  <si>
    <t>Mezisoučet</t>
  </si>
  <si>
    <t>"Základová patka dle D1.2.01 - zohlednění betonáže bez celoplošného bednění:" 2*0,6*0,3*0,65*0,05</t>
  </si>
  <si>
    <t>Vodorovné konstrukce</t>
  </si>
  <si>
    <t>9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</si>
  <si>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</si>
  <si>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</si>
  <si>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-1506291612</t>
  </si>
  <si>
    <t>https://podminky.urs.cz/item/CS_URS_2023_01/411388531</t>
  </si>
  <si>
    <t>"Prostup stropem kanálu dle D1.2.01 - bourání desky:" 2*0,2*0,35*0,1</t>
  </si>
  <si>
    <t>Úpravy povrchů, podlahy a osazování výplní</t>
  </si>
  <si>
    <t>10</t>
  </si>
  <si>
    <t>611315222</t>
  </si>
  <si>
    <t>Vápenná omítka jednotlivých malých ploch štuková na stropech, plochy jednotlivě přes 0,09 do 0,25 m2</t>
  </si>
  <si>
    <t>kus</t>
  </si>
  <si>
    <t>1011752823</t>
  </si>
  <si>
    <t>https://podminky.urs.cz/item/CS_URS_2023_01/611315222</t>
  </si>
  <si>
    <t>"Prostup stropem kanálu dle D1.2.01 - zapravení stropní konstrukce:" 2</t>
  </si>
  <si>
    <t>11</t>
  </si>
  <si>
    <t>612325222</t>
  </si>
  <si>
    <t>Vápenocementová omítka jednotlivých malých ploch štuková na stěnách, plochy jednotlivě přes 0,09 do 0,25 m2</t>
  </si>
  <si>
    <t>-172960347</t>
  </si>
  <si>
    <t>https://podminky.urs.cz/item/CS_URS_2023_01/612325222</t>
  </si>
  <si>
    <t>"Vysekání kapes dle D1.2.01:" 2</t>
  </si>
  <si>
    <t>"Návaznost na stávajícíc konstrukce - předpokládané množství:" 3+3</t>
  </si>
  <si>
    <t>12</t>
  </si>
  <si>
    <t>631311131</t>
  </si>
  <si>
    <t>Doplnění dosavadních mazanin prostým betonem s dodáním hmot, bez potěru, plochy jednotlivě do 1 m2 a tl. přes 80 mm</t>
  </si>
  <si>
    <t>-686546561</t>
  </si>
  <si>
    <t>https://podminky.urs.cz/item/CS_URS_2023_01/631311131</t>
  </si>
  <si>
    <t>"Základová patka dle D1.2.01 - obnovení základové desky:" 2*0,6*0,5*0,15</t>
  </si>
  <si>
    <t>"Prostup stropem kanálu dle D1.2.01 - obnovení skladby podlahy:" 2*0,35*0,2*0,13</t>
  </si>
  <si>
    <t>Ostatní konstrukce a práce, bourání</t>
  </si>
  <si>
    <t>13</t>
  </si>
  <si>
    <t>949111122</t>
  </si>
  <si>
    <t>Montáž lešení lehkého kozového trubkového ve schodišti o výšce lešeňové podlahy přes 1,5 do 3,5 m</t>
  </si>
  <si>
    <t>sada</t>
  </si>
  <si>
    <t>549930136</t>
  </si>
  <si>
    <t>https://podminky.urs.cz/item/CS_URS_2023_01/949111122</t>
  </si>
  <si>
    <t>14</t>
  </si>
  <si>
    <t>949111222</t>
  </si>
  <si>
    <t>Montáž lešení lehkého kozového trubkového Příplatek za první a každý další den použití lešení k ceně -1122</t>
  </si>
  <si>
    <t>1215471192</t>
  </si>
  <si>
    <t>https://podminky.urs.cz/item/CS_URS_2023_01/949111222</t>
  </si>
  <si>
    <t>2*15 'Přepočtené koeficientem množství</t>
  </si>
  <si>
    <t>949111822</t>
  </si>
  <si>
    <t>Demontáž lešení lehkého kozového trubkového ve schodišti o výšce lešeňové podlahy přes 1,5 do 3,5 m</t>
  </si>
  <si>
    <t>641963582</t>
  </si>
  <si>
    <t>https://podminky.urs.cz/item/CS_URS_2023_01/949111822</t>
  </si>
  <si>
    <t>16</t>
  </si>
  <si>
    <t>952901111</t>
  </si>
  <si>
    <t>Vyčištění budov nebo objektů před předáním do užívání budov bytové nebo občanské výstavby, světlé výšky podlaží do 4 m</t>
  </si>
  <si>
    <t>m2</t>
  </si>
  <si>
    <t>-62920009</t>
  </si>
  <si>
    <t>https://podminky.urs.cz/item/CS_URS_2023_01/952901111</t>
  </si>
  <si>
    <t>"Úklid staveniště (předpokládané množství):" 2*5*5</t>
  </si>
  <si>
    <t>17</t>
  </si>
  <si>
    <t>965042221</t>
  </si>
  <si>
    <t>Bourání mazanin betonových nebo z litého asfaltu tl. přes 100 mm, plochy do 1 m2</t>
  </si>
  <si>
    <t>1229407477</t>
  </si>
  <si>
    <t>https://podminky.urs.cz/item/CS_URS_2023_01/965042221</t>
  </si>
  <si>
    <t>"Základová patka dle D1.2.01 - bourání základové desky:" 2*0,6*0,5*0,15</t>
  </si>
  <si>
    <t>"Prostup stropem kanálu dle D1.2.01 - bourání desky:" 2*0,35*0,2*0,13</t>
  </si>
  <si>
    <t>18</t>
  </si>
  <si>
    <t>965049112</t>
  </si>
  <si>
    <t>Bourání mazanin Příplatek k cenám za bourání mazanin betonových se svařovanou sítí, tl. přes 100 mm</t>
  </si>
  <si>
    <t>-833513052</t>
  </si>
  <si>
    <t>https://podminky.urs.cz/item/CS_URS_2023_01/965049112</t>
  </si>
  <si>
    <t>19</t>
  </si>
  <si>
    <t>965081222</t>
  </si>
  <si>
    <t>Bourání podlah z dlaždic bez podkladního lože nebo mazaniny, s jakoukoliv výplní spár keramických nebo xylolitových tl. přes 10 mm plochy do 1 m2</t>
  </si>
  <si>
    <t>193795233</t>
  </si>
  <si>
    <t>https://podminky.urs.cz/item/CS_URS_2023_01/965081222</t>
  </si>
  <si>
    <t>"Prostup stropem kanálu dle D1.2.01 - bourání podlahy:" 2*0,5*0,5</t>
  </si>
  <si>
    <t>20</t>
  </si>
  <si>
    <t>972054221</t>
  </si>
  <si>
    <t>Vybourání otvorů ve stropech nebo klenbách železobetonových bez odstranění podlahy a násypu, plochy do 0,09 m2, tl. do 100 mm</t>
  </si>
  <si>
    <t>-810444957</t>
  </si>
  <si>
    <t>https://podminky.urs.cz/item/CS_URS_2023_01/972054221</t>
  </si>
  <si>
    <t>"Prostup stropem kanálu dle D1.2.01 - bourání desky:" 2</t>
  </si>
  <si>
    <t>973031325</t>
  </si>
  <si>
    <t>Vysekání výklenků nebo kapes ve zdivu z cihel na maltu vápennou nebo vápenocementovou kapes, plochy do 0,10 m2, hl. do 300 mm</t>
  </si>
  <si>
    <t>-55690640</t>
  </si>
  <si>
    <t>https://podminky.urs.cz/item/CS_URS_2023_01/973031325</t>
  </si>
  <si>
    <t>22</t>
  </si>
  <si>
    <t>985112112</t>
  </si>
  <si>
    <t>Odsekání degradovaného betonu stěn, tloušťky přes 10 do 30 mm</t>
  </si>
  <si>
    <t>-537108040</t>
  </si>
  <si>
    <t>https://podminky.urs.cz/item/CS_URS_2023_01/985112112</t>
  </si>
  <si>
    <t>"Základová patka dle D1.2.01 - dočištění stávajícícho základu:" 2*0,6*0,65</t>
  </si>
  <si>
    <t>23</t>
  </si>
  <si>
    <t>985131311</t>
  </si>
  <si>
    <t>Očištění ploch stěn, rubu kleneb a podlah ruční dočištění ocelovými kartáči</t>
  </si>
  <si>
    <t>-64613685</t>
  </si>
  <si>
    <t>https://podminky.urs.cz/item/CS_URS_2023_01/985131311</t>
  </si>
  <si>
    <t>24</t>
  </si>
  <si>
    <t>985331212</t>
  </si>
  <si>
    <t>Dodatečné vlepování betonářské výztuže včetně vyvrtání a vyčištění otvoru chemickou maltou průměr výztuže 10 mm</t>
  </si>
  <si>
    <t>m</t>
  </si>
  <si>
    <t>2084323914</t>
  </si>
  <si>
    <t>https://podminky.urs.cz/item/CS_URS_2023_01/985331212</t>
  </si>
  <si>
    <t>"Kotvení dle D1.2.01, položka 6:" 19*0,15</t>
  </si>
  <si>
    <t>25</t>
  </si>
  <si>
    <t>M</t>
  </si>
  <si>
    <t>31197003</t>
  </si>
  <si>
    <t>tyč závitová Pz 4.6 M10</t>
  </si>
  <si>
    <t>-341723971</t>
  </si>
  <si>
    <t>"Kotvení dle D1.2.01, položka 6:" 3</t>
  </si>
  <si>
    <t>26</t>
  </si>
  <si>
    <t>31111005</t>
  </si>
  <si>
    <t>matice přesná šestihranná Pz DIN 934-8 M10</t>
  </si>
  <si>
    <t>100 kus</t>
  </si>
  <si>
    <t>1953555856</t>
  </si>
  <si>
    <t>27</t>
  </si>
  <si>
    <t>31120005</t>
  </si>
  <si>
    <t>podložka DIN 125-A ZB D 10mm</t>
  </si>
  <si>
    <t>-1186231634</t>
  </si>
  <si>
    <t>28</t>
  </si>
  <si>
    <t>985331213</t>
  </si>
  <si>
    <t>Dodatečné vlepování betonářské výztuže včetně vyvrtání a vyčištění otvoru chemickou maltou průměr výztuže 12 mm</t>
  </si>
  <si>
    <t>-1071045437</t>
  </si>
  <si>
    <t>https://podminky.urs.cz/item/CS_URS_2023_01/985331213</t>
  </si>
  <si>
    <t>"Základová patka dle D1.2.01, položka 9 - vyztužení:" 8*0,27</t>
  </si>
  <si>
    <t>29</t>
  </si>
  <si>
    <t>31197004</t>
  </si>
  <si>
    <t>tyč závitová Pz 4.6 M12</t>
  </si>
  <si>
    <t>-335193348</t>
  </si>
  <si>
    <t>"Základová patka dle D1.2.01, položka 9 - vyztužení:" 8*0,5</t>
  </si>
  <si>
    <t>30</t>
  </si>
  <si>
    <t>985331911</t>
  </si>
  <si>
    <t>Dodatečné vlepování betonářské výztuže Příplatek k cenám za práci ve stísněném prostoru</t>
  </si>
  <si>
    <t>-1856266966</t>
  </si>
  <si>
    <t>https://podminky.urs.cz/item/CS_URS_2023_01/985331911</t>
  </si>
  <si>
    <t>31</t>
  </si>
  <si>
    <t>985331912</t>
  </si>
  <si>
    <t>Dodatečné vlepování betonářské výztuže Příplatek k cenám za délku do 1 m jednotlivě</t>
  </si>
  <si>
    <t>35770973</t>
  </si>
  <si>
    <t>https://podminky.urs.cz/item/CS_URS_2023_01/985331912</t>
  </si>
  <si>
    <t>997</t>
  </si>
  <si>
    <t>Přesun sutě</t>
  </si>
  <si>
    <t>32</t>
  </si>
  <si>
    <t>997013213</t>
  </si>
  <si>
    <t>Vnitrostaveništní doprava suti a vybouraných hmot vodorovně do 50 m svisle ručně pro budovy a haly výšky přes 9 do 12 m</t>
  </si>
  <si>
    <t>-1841007680</t>
  </si>
  <si>
    <t>https://podminky.urs.cz/item/CS_URS_2023_01/997013213</t>
  </si>
  <si>
    <t>33</t>
  </si>
  <si>
    <t>997013501</t>
  </si>
  <si>
    <t>Odvoz suti a vybouraných hmot na skládku nebo meziskládku se složením, na vzdálenost do 1 km</t>
  </si>
  <si>
    <t>951976809</t>
  </si>
  <si>
    <t>https://podminky.urs.cz/item/CS_URS_2023_01/997013501</t>
  </si>
  <si>
    <t>34</t>
  </si>
  <si>
    <t>997013509</t>
  </si>
  <si>
    <t>Odvoz suti a vybouraných hmot na skládku nebo meziskládku se složením, na vzdálenost Příplatek k ceně za každý další i započatý 1 km přes 1 km</t>
  </si>
  <si>
    <t>1876463214</t>
  </si>
  <si>
    <t>https://podminky.urs.cz/item/CS_URS_2023_01/997013509</t>
  </si>
  <si>
    <t>0,427*19 'Přepočtené koeficientem množství</t>
  </si>
  <si>
    <t>35</t>
  </si>
  <si>
    <t>997013871</t>
  </si>
  <si>
    <t>Poplatek za uložení stavebního odpadu na recyklační skládce (skládkovné) směsného stavebního a demoličního zatříděného do Katalogu odpadů pod kódem 17 09 04</t>
  </si>
  <si>
    <t>-749757979</t>
  </si>
  <si>
    <t>https://podminky.urs.cz/item/CS_URS_2023_01/997013871</t>
  </si>
  <si>
    <t>998</t>
  </si>
  <si>
    <t>Přesun hmot</t>
  </si>
  <si>
    <t>36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</si>
  <si>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</si>
  <si>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</si>
  <si>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-304382724</t>
  </si>
  <si>
    <t>https://podminky.urs.cz/item/CS_URS_2023_01/998018002</t>
  </si>
  <si>
    <t>PSV</t>
  </si>
  <si>
    <t>Práce a dodávky PSV</t>
  </si>
  <si>
    <t>711</t>
  </si>
  <si>
    <t>Izolace proti vodě, vlhkosti a plynům</t>
  </si>
  <si>
    <t>37</t>
  </si>
  <si>
    <t>711111001</t>
  </si>
  <si>
    <t>Provedení izolace proti zemní vlhkosti natěradly a tmely za studena na ploše vodorovné V nátěrem penetračním</t>
  </si>
  <si>
    <t>-411604825</t>
  </si>
  <si>
    <t>https://podminky.urs.cz/item/CS_URS_2023_01/711111001</t>
  </si>
  <si>
    <t>"Základová patka dle D1.2.01 - obnova předpokládané izolace:" 2*0,6*0,5*1,2</t>
  </si>
  <si>
    <t>38</t>
  </si>
  <si>
    <t>11163150</t>
  </si>
  <si>
    <t>lak penetrační asfaltový</t>
  </si>
  <si>
    <t>-943042147</t>
  </si>
  <si>
    <t>0,72*0,003 'Přepočtené koeficientem množství</t>
  </si>
  <si>
    <t>39</t>
  </si>
  <si>
    <t>711141559</t>
  </si>
  <si>
    <t>Provedení izolace proti zemní vlhkosti pásy přitavením NAIP na ploše vodorovné V</t>
  </si>
  <si>
    <t>1887314338</t>
  </si>
  <si>
    <t>https://podminky.urs.cz/item/CS_URS_2023_01/711141559</t>
  </si>
  <si>
    <t>40</t>
  </si>
  <si>
    <t>62832001</t>
  </si>
  <si>
    <t>pás asfaltový natavitelný oxidovaný tl 3,5mm typu V60 S35 s vložkou ze skleněné rohože, s jemnozrnným minerálním posypem</t>
  </si>
  <si>
    <t>1989202884</t>
  </si>
  <si>
    <t>0,72*1,2 'Přepočtené koeficientem množství</t>
  </si>
  <si>
    <t>41</t>
  </si>
  <si>
    <t>998711102</t>
  </si>
  <si>
    <t>Přesun hmot pro izolace proti vodě, vlhkosti a plynům stanovený z hmotnosti přesunovaného materiálu vodorovná dopravní vzdálenost do 50 m v objektech výšky přes 6 do 12 m</t>
  </si>
  <si>
    <t>-259716524</t>
  </si>
  <si>
    <t>https://podminky.urs.cz/item/CS_URS_2023_01/998711102</t>
  </si>
  <si>
    <t>42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</si>
  <si>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</si>
  <si>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</si>
  <si>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251283905</t>
  </si>
  <si>
    <t>https://podminky.urs.cz/item/CS_URS_2023_01/998711181</t>
  </si>
  <si>
    <t>713</t>
  </si>
  <si>
    <t>Izolace tepelné</t>
  </si>
  <si>
    <t>43</t>
  </si>
  <si>
    <t>713121211</t>
  </si>
  <si>
    <t>Montáž tepelné izolace podlah okrajovými pásky kladenými volně</t>
  </si>
  <si>
    <t>-2134110942</t>
  </si>
  <si>
    <t>https://podminky.urs.cz/item/CS_URS_2023_01/713121211</t>
  </si>
  <si>
    <t>"Separace prosupů dle D1.2.01:" 2*4*0,15</t>
  </si>
  <si>
    <t>44</t>
  </si>
  <si>
    <t>61155340</t>
  </si>
  <si>
    <t>podložka izolační z pěnového PE 2mm š 1,1m bez povrchové úpravy</t>
  </si>
  <si>
    <t>-1525597512</t>
  </si>
  <si>
    <t>45</t>
  </si>
  <si>
    <t>998713102</t>
  </si>
  <si>
    <t>Přesun hmot pro izolace tepelné stanovený z hmotnosti přesunovaného materiálu vodorovná dopravní vzdálenost do 50 m v objektech výšky přes 6 m do 12 m</t>
  </si>
  <si>
    <t>1584040763</t>
  </si>
  <si>
    <t>https://podminky.urs.cz/item/CS_URS_2023_01/998713102</t>
  </si>
  <si>
    <t>46</t>
  </si>
  <si>
    <t>998713181</t>
  </si>
  <si>
    <t>Přesun hmot pro izolace tepelné stanovený z hmotnosti přesunovaného materiálu Příplatek k cenám za přesun prováděný bez použití mechanizace pro jakoukoliv výšku objektu</t>
  </si>
  <si>
    <t>-1277338149</t>
  </si>
  <si>
    <t>https://podminky.urs.cz/item/CS_URS_2023_01/998713181</t>
  </si>
  <si>
    <t>767</t>
  </si>
  <si>
    <t>Konstrukce zámečnické</t>
  </si>
  <si>
    <t>47</t>
  </si>
  <si>
    <t>R767001</t>
  </si>
  <si>
    <t>Dodávka a montáž nosné ocelové konstrukce včetně základní a konečné povrchové úpravy včetně všech souvisejících konstrukcí a prací</t>
  </si>
  <si>
    <t>kg</t>
  </si>
  <si>
    <t>-1811544948</t>
  </si>
  <si>
    <t>P</t>
  </si>
  <si>
    <t>Poznámka k položce:_x000D_
Dodávka a montáž ocelové konstrukce zajištění schodiště podle popisu a specifikace technologického postupu v souladu s D1.2.1 a D1.2.2._x000D_
Dle postupu provádění podle bodů 1-22 dle D1.2.1.</t>
  </si>
  <si>
    <t>"Ocelová konstrukce dle D1.2.01, dle orientačního výkazu oceli, pozice 1-5, 7-8:" 328,5</t>
  </si>
  <si>
    <t>771</t>
  </si>
  <si>
    <t>Podlahy z dlaždic</t>
  </si>
  <si>
    <t>48</t>
  </si>
  <si>
    <t>771111011</t>
  </si>
  <si>
    <t>Příprava podkladu před provedením dlažby vysátí podlah</t>
  </si>
  <si>
    <t>1796305682</t>
  </si>
  <si>
    <t>https://podminky.urs.cz/item/CS_URS_2023_01/771111011</t>
  </si>
  <si>
    <t>"Prostup stropem kanálu dle D1.2.01 - obnova podlahy:" 2*0,5*0,5</t>
  </si>
  <si>
    <t>49</t>
  </si>
  <si>
    <t>771121011</t>
  </si>
  <si>
    <t>Příprava podkladu před provedením dlažby nátěr penetrační na podlahu</t>
  </si>
  <si>
    <t>1580029804</t>
  </si>
  <si>
    <t>https://podminky.urs.cz/item/CS_URS_2023_01/771121011</t>
  </si>
  <si>
    <t>50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</si>
  <si>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</si>
  <si>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</si>
  <si>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-898136815</t>
  </si>
  <si>
    <t>https://podminky.urs.cz/item/CS_URS_2023_01/771574263</t>
  </si>
  <si>
    <t>"Prostup stropem kanálu dle D1.2.01 - obnova podlahy (použit obdobný typ dlažby):" 2*0,5*0,5</t>
  </si>
  <si>
    <t>51</t>
  </si>
  <si>
    <t>59761409</t>
  </si>
  <si>
    <t>dlažba keramická slinutá protiskluzná do interiéru i exteriéru pro vysoké mechanické namáhání přes 9 do 12ks/m2</t>
  </si>
  <si>
    <t>-903444659</t>
  </si>
  <si>
    <t>0,909090909090909*1,1 'Přepočtené koeficientem množství</t>
  </si>
  <si>
    <t>52</t>
  </si>
  <si>
    <t>771577111</t>
  </si>
  <si>
    <t>Montáž podlah z dlaždic keramických lepených flexibilním lepidlem Příplatek k cenám za plochu do 5 m2 jednotlivě</t>
  </si>
  <si>
    <t>-1250759253</t>
  </si>
  <si>
    <t>https://podminky.urs.cz/item/CS_URS_2023_01/771577111</t>
  </si>
  <si>
    <t>53</t>
  </si>
  <si>
    <t>771577112</t>
  </si>
  <si>
    <t>Montáž podlah z dlaždic keramických lepených flexibilním lepidlem Příplatek k cenám za podlahy v omezeném prostoru</t>
  </si>
  <si>
    <t>-1653343198</t>
  </si>
  <si>
    <t>https://podminky.urs.cz/item/CS_URS_2023_01/771577112</t>
  </si>
  <si>
    <t>54</t>
  </si>
  <si>
    <t>998771102</t>
  </si>
  <si>
    <t>Přesun hmot pro podlahy z dlaždic stanovený z hmotnosti přesunovaného materiálu vodorovná dopravní vzdálenost do 50 m v objektech výšky přes 6 do 12 m</t>
  </si>
  <si>
    <t>-978256705</t>
  </si>
  <si>
    <t>https://podminky.urs.cz/item/CS_URS_2023_01/998771102</t>
  </si>
  <si>
    <t>55</t>
  </si>
  <si>
    <t>998771181</t>
  </si>
  <si>
    <t>Přesun hmot pro podlahy z dlaždic stanovený z hmotnosti přesunovaného materiálu Příplatek k ceně za přesun prováděný bez použití mechanizace pro jakoukoliv výšku objektu</t>
  </si>
  <si>
    <t>1840192547</t>
  </si>
  <si>
    <t>https://podminky.urs.cz/item/CS_URS_2023_01/998771181</t>
  </si>
  <si>
    <t>784</t>
  </si>
  <si>
    <t>Dokončovací práce - malby a tapety</t>
  </si>
  <si>
    <t>56</t>
  </si>
  <si>
    <t>784111007</t>
  </si>
  <si>
    <t>Oprášení (ometení) podkladu na schodišti o výšce podlaží přes 3,80 do 5,00 m</t>
  </si>
  <si>
    <t>-115683407</t>
  </si>
  <si>
    <t>https://podminky.urs.cz/item/CS_URS_2023_01/784111007</t>
  </si>
  <si>
    <t>"Předpokládaná obnova výmalby:" 50</t>
  </si>
  <si>
    <t>57</t>
  </si>
  <si>
    <t>784211109</t>
  </si>
  <si>
    <t>Malby z malířských směsí oděruvzdorných za mokra dvojnásobné, bílé za mokra oděruvzdorné výborně na schodišti o výšce podlaží přes 3,80 do 5,00 m</t>
  </si>
  <si>
    <t>-557903079</t>
  </si>
  <si>
    <t>https://podminky.urs.cz/item/CS_URS_2023_01/784211109</t>
  </si>
  <si>
    <t>090 - Vedlejší a ostatní náklady</t>
  </si>
  <si>
    <t>OST,VRN - Ostatní náklady a vedlejší rozpočtové náklady</t>
  </si>
  <si>
    <t>OST,VRN</t>
  </si>
  <si>
    <t>Ostatní náklady a vedlejší rozpočtové náklady</t>
  </si>
  <si>
    <t>900001</t>
  </si>
  <si>
    <t>Vybudování zařízení staveniště, včetně vybudování a zabezpečení deponií a mezideponií a staveništního zázemí</t>
  </si>
  <si>
    <t>soubor</t>
  </si>
  <si>
    <t>236490486</t>
  </si>
  <si>
    <t>900002</t>
  </si>
  <si>
    <t>Provoz zařízení staveniště</t>
  </si>
  <si>
    <t>1165980813</t>
  </si>
  <si>
    <t>900003</t>
  </si>
  <si>
    <t>Odstranění zařízení staveniště včetně uvedení ploch deponií a mezideponií do původního stavu</t>
  </si>
  <si>
    <t>-867100260</t>
  </si>
  <si>
    <t>900004</t>
  </si>
  <si>
    <t>Předání a převzetí zařízení staveniště</t>
  </si>
  <si>
    <t>-359618425</t>
  </si>
  <si>
    <t>900005</t>
  </si>
  <si>
    <t>Zhotovení dokumentace skutečného provedení stavby</t>
  </si>
  <si>
    <t>743213213</t>
  </si>
  <si>
    <t>900006</t>
  </si>
  <si>
    <t>Zhotovení prováděcí a dílenské dokumentace včetně vypacování statického posouzení konstrukce</t>
  </si>
  <si>
    <t>525633380</t>
  </si>
  <si>
    <t>900007</t>
  </si>
  <si>
    <t>Zakrývání a ochranné obaly konstrukcí při provádění prací včetně separace a likvidace a odvozu vzniklého odpadu</t>
  </si>
  <si>
    <t>-2120858355</t>
  </si>
  <si>
    <t>900008</t>
  </si>
  <si>
    <t>Náklady vzniklé v souvislosti s realizací stavby, uvedení dotčených ploch do původního stavu, průběžné a finální čištění konstrukcí</t>
  </si>
  <si>
    <t>391156325</t>
  </si>
  <si>
    <t>900009</t>
  </si>
  <si>
    <t xml:space="preserve">Náklady spojené s vyznačením polohy osazovaných prvků, kontrola založení nosné konstrukce, ověření polohy a materiálového provedení instalačního kanálu </t>
  </si>
  <si>
    <t>1544176815</t>
  </si>
  <si>
    <t>Poznámka k položce:_x000D_
Kompletní přípravné práce podle bodů 1-4 postupu provádění dle D1.2.1.</t>
  </si>
  <si>
    <t>900010</t>
  </si>
  <si>
    <t>Demontáž, uložení a zpětná montáž drobných prvků (vodící lišty, informační systém, zábradlí a podobně) a zabezpečení vedení ostatních případně dotčených rozvodů NN a VN</t>
  </si>
  <si>
    <t>-181911310</t>
  </si>
  <si>
    <t>900011</t>
  </si>
  <si>
    <t>Předání stavby, kolaudační činnost</t>
  </si>
  <si>
    <t>2064009562</t>
  </si>
  <si>
    <t>900012</t>
  </si>
  <si>
    <t>Kompletační a koordinační a inženýrská činnost</t>
  </si>
  <si>
    <t>139083108</t>
  </si>
  <si>
    <t>900013</t>
  </si>
  <si>
    <t>Náklady spojené s provedením zednických výpomocí v rámci osazování nosné ocelové konstrukce (výplně a podlévání maltou, pružným tmelem a podobně)</t>
  </si>
  <si>
    <t>267194903</t>
  </si>
  <si>
    <t>Poznámka k položce:_x000D_
Zednické výpomoci podle bodů 9, 10, 15, 18 postupu provádění dle D1.2.1.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</si>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</sst>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49111122" TargetMode="External"/><Relationship Id="rId18" Type="http://schemas.openxmlformats.org/officeDocument/2006/relationships/hyperlink" Target="https://podminky.urs.cz/item/CS_URS_2023_01/965049112" TargetMode="External"/><Relationship Id="rId26" Type="http://schemas.openxmlformats.org/officeDocument/2006/relationships/hyperlink" Target="https://podminky.urs.cz/item/CS_URS_2023_01/985331911" TargetMode="External"/><Relationship Id="rId39" Type="http://schemas.openxmlformats.org/officeDocument/2006/relationships/hyperlink" Target="https://podminky.urs.cz/item/CS_URS_2023_01/998713181" TargetMode="External"/><Relationship Id="rId3" Type="http://schemas.openxmlformats.org/officeDocument/2006/relationships/hyperlink" Target="https://podminky.urs.cz/item/CS_URS_2023_01/162211209" TargetMode="External"/><Relationship Id="rId21" Type="http://schemas.openxmlformats.org/officeDocument/2006/relationships/hyperlink" Target="https://podminky.urs.cz/item/CS_URS_2023_01/973031325" TargetMode="External"/><Relationship Id="rId34" Type="http://schemas.openxmlformats.org/officeDocument/2006/relationships/hyperlink" Target="https://podminky.urs.cz/item/CS_URS_2023_01/711141559" TargetMode="External"/><Relationship Id="rId42" Type="http://schemas.openxmlformats.org/officeDocument/2006/relationships/hyperlink" Target="https://podminky.urs.cz/item/CS_URS_2023_01/771574263" TargetMode="External"/><Relationship Id="rId47" Type="http://schemas.openxmlformats.org/officeDocument/2006/relationships/hyperlink" Target="https://podminky.urs.cz/item/CS_URS_2023_01/784111007" TargetMode="External"/><Relationship Id="rId7" Type="http://schemas.openxmlformats.org/officeDocument/2006/relationships/hyperlink" Target="https://podminky.urs.cz/item/CS_URS_2023_01/171201231" TargetMode="External"/><Relationship Id="rId12" Type="http://schemas.openxmlformats.org/officeDocument/2006/relationships/hyperlink" Target="https://podminky.urs.cz/item/CS_URS_2023_01/631311131" TargetMode="External"/><Relationship Id="rId17" Type="http://schemas.openxmlformats.org/officeDocument/2006/relationships/hyperlink" Target="https://podminky.urs.cz/item/CS_URS_2023_01/965042221" TargetMode="External"/><Relationship Id="rId25" Type="http://schemas.openxmlformats.org/officeDocument/2006/relationships/hyperlink" Target="https://podminky.urs.cz/item/CS_URS_2023_01/985331213" TargetMode="External"/><Relationship Id="rId33" Type="http://schemas.openxmlformats.org/officeDocument/2006/relationships/hyperlink" Target="https://podminky.urs.cz/item/CS_URS_2023_01/711111001" TargetMode="External"/><Relationship Id="rId38" Type="http://schemas.openxmlformats.org/officeDocument/2006/relationships/hyperlink" Target="https://podminky.urs.cz/item/CS_URS_2023_01/998713102" TargetMode="External"/><Relationship Id="rId46" Type="http://schemas.openxmlformats.org/officeDocument/2006/relationships/hyperlink" Target="https://podminky.urs.cz/item/CS_URS_2023_01/998771181" TargetMode="External"/><Relationship Id="rId2" Type="http://schemas.openxmlformats.org/officeDocument/2006/relationships/hyperlink" Target="https://podminky.urs.cz/item/CS_URS_2023_01/161111512" TargetMode="External"/><Relationship Id="rId16" Type="http://schemas.openxmlformats.org/officeDocument/2006/relationships/hyperlink" Target="https://podminky.urs.cz/item/CS_URS_2023_01/952901111" TargetMode="External"/><Relationship Id="rId20" Type="http://schemas.openxmlformats.org/officeDocument/2006/relationships/hyperlink" Target="https://podminky.urs.cz/item/CS_URS_2023_01/972054221" TargetMode="External"/><Relationship Id="rId29" Type="http://schemas.openxmlformats.org/officeDocument/2006/relationships/hyperlink" Target="https://podminky.urs.cz/item/CS_URS_2023_01/997013501" TargetMode="External"/><Relationship Id="rId41" Type="http://schemas.openxmlformats.org/officeDocument/2006/relationships/hyperlink" Target="https://podminky.urs.cz/item/CS_URS_2023_01/771121011" TargetMode="External"/><Relationship Id="rId1" Type="http://schemas.openxmlformats.org/officeDocument/2006/relationships/hyperlink" Target="https://podminky.urs.cz/item/CS_URS_2023_01/139712111" TargetMode="External"/><Relationship Id="rId6" Type="http://schemas.openxmlformats.org/officeDocument/2006/relationships/hyperlink" Target="https://podminky.urs.cz/item/CS_URS_2023_01/162751139" TargetMode="External"/><Relationship Id="rId11" Type="http://schemas.openxmlformats.org/officeDocument/2006/relationships/hyperlink" Target="https://podminky.urs.cz/item/CS_URS_2023_01/612325222" TargetMode="External"/><Relationship Id="rId24" Type="http://schemas.openxmlformats.org/officeDocument/2006/relationships/hyperlink" Target="https://podminky.urs.cz/item/CS_URS_2023_01/985331212" TargetMode="External"/><Relationship Id="rId32" Type="http://schemas.openxmlformats.org/officeDocument/2006/relationships/hyperlink" Target="https://podminky.urs.cz/item/CS_URS_2023_01/998018002" TargetMode="External"/><Relationship Id="rId37" Type="http://schemas.openxmlformats.org/officeDocument/2006/relationships/hyperlink" Target="https://podminky.urs.cz/item/CS_URS_2023_01/713121211" TargetMode="External"/><Relationship Id="rId40" Type="http://schemas.openxmlformats.org/officeDocument/2006/relationships/hyperlink" Target="https://podminky.urs.cz/item/CS_URS_2023_01/771111011" TargetMode="External"/><Relationship Id="rId45" Type="http://schemas.openxmlformats.org/officeDocument/2006/relationships/hyperlink" Target="https://podminky.urs.cz/item/CS_URS_2023_01/998771102" TargetMode="External"/><Relationship Id="rId5" Type="http://schemas.openxmlformats.org/officeDocument/2006/relationships/hyperlink" Target="https://podminky.urs.cz/item/CS_URS_2023_01/162751137" TargetMode="External"/><Relationship Id="rId15" Type="http://schemas.openxmlformats.org/officeDocument/2006/relationships/hyperlink" Target="https://podminky.urs.cz/item/CS_URS_2023_01/949111822" TargetMode="External"/><Relationship Id="rId23" Type="http://schemas.openxmlformats.org/officeDocument/2006/relationships/hyperlink" Target="https://podminky.urs.cz/item/CS_URS_2023_01/985131311" TargetMode="External"/><Relationship Id="rId28" Type="http://schemas.openxmlformats.org/officeDocument/2006/relationships/hyperlink" Target="https://podminky.urs.cz/item/CS_URS_2023_01/997013213" TargetMode="External"/><Relationship Id="rId36" Type="http://schemas.openxmlformats.org/officeDocument/2006/relationships/hyperlink" Target="https://podminky.urs.cz/item/CS_URS_2023_01/99871118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611315222" TargetMode="External"/><Relationship Id="rId19" Type="http://schemas.openxmlformats.org/officeDocument/2006/relationships/hyperlink" Target="https://podminky.urs.cz/item/CS_URS_2023_01/965081222" TargetMode="External"/><Relationship Id="rId31" Type="http://schemas.openxmlformats.org/officeDocument/2006/relationships/hyperlink" Target="https://podminky.urs.cz/item/CS_URS_2023_01/997013871" TargetMode="External"/><Relationship Id="rId44" Type="http://schemas.openxmlformats.org/officeDocument/2006/relationships/hyperlink" Target="https://podminky.urs.cz/item/CS_URS_2023_01/771577112" TargetMode="External"/><Relationship Id="rId4" Type="http://schemas.openxmlformats.org/officeDocument/2006/relationships/hyperlink" Target="https://podminky.urs.cz/item/CS_URS_2023_01/162211211" TargetMode="External"/><Relationship Id="rId9" Type="http://schemas.openxmlformats.org/officeDocument/2006/relationships/hyperlink" Target="https://podminky.urs.cz/item/CS_URS_2023_01/411388531" TargetMode="External"/><Relationship Id="rId14" Type="http://schemas.openxmlformats.org/officeDocument/2006/relationships/hyperlink" Target="https://podminky.urs.cz/item/CS_URS_2023_01/949111222" TargetMode="External"/><Relationship Id="rId22" Type="http://schemas.openxmlformats.org/officeDocument/2006/relationships/hyperlink" Target="https://podminky.urs.cz/item/CS_URS_2023_01/985112112" TargetMode="External"/><Relationship Id="rId27" Type="http://schemas.openxmlformats.org/officeDocument/2006/relationships/hyperlink" Target="https://podminky.urs.cz/item/CS_URS_2023_01/985331912" TargetMode="External"/><Relationship Id="rId30" Type="http://schemas.openxmlformats.org/officeDocument/2006/relationships/hyperlink" Target="https://podminky.urs.cz/item/CS_URS_2023_01/997013509" TargetMode="External"/><Relationship Id="rId35" Type="http://schemas.openxmlformats.org/officeDocument/2006/relationships/hyperlink" Target="https://podminky.urs.cz/item/CS_URS_2023_01/998711102" TargetMode="External"/><Relationship Id="rId43" Type="http://schemas.openxmlformats.org/officeDocument/2006/relationships/hyperlink" Target="https://podminky.urs.cz/item/CS_URS_2023_01/771577111" TargetMode="External"/><Relationship Id="rId48" Type="http://schemas.openxmlformats.org/officeDocument/2006/relationships/hyperlink" Target="https://podminky.urs.cz/item/CS_URS_2023_01/784211109" TargetMode="External"/><Relationship Id="rId8" Type="http://schemas.openxmlformats.org/officeDocument/2006/relationships/hyperlink" Target="https://podminky.urs.cz/item/CS_URS_2023_01/2753214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5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3"/>
      <c r="AQ5" s="23"/>
      <c r="AR5" s="21"/>
      <c r="BE5" s="32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7" t="s">
        <v>17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3"/>
      <c r="AQ6" s="23"/>
      <c r="AR6" s="21"/>
      <c r="BE6" s="32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3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23"/>
      <c r="BS13" s="18" t="s">
        <v>6</v>
      </c>
    </row>
    <row r="14" spans="1:74" ht="12.75">
      <c r="B14" s="22"/>
      <c r="C14" s="23"/>
      <c r="D14" s="23"/>
      <c r="E14" s="328" t="s">
        <v>30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3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3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3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3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3"/>
    </row>
    <row r="23" spans="1:71" s="1" customFormat="1" ht="47.25" customHeight="1">
      <c r="B23" s="22"/>
      <c r="C23" s="23"/>
      <c r="D23" s="23"/>
      <c r="E23" s="330" t="s">
        <v>36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23"/>
      <c r="AP23" s="23"/>
      <c r="AQ23" s="23"/>
      <c r="AR23" s="21"/>
      <c r="BE23" s="32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3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1">
        <f>ROUND(AG54,2)</f>
        <v>0</v>
      </c>
      <c r="AL26" s="332"/>
      <c r="AM26" s="332"/>
      <c r="AN26" s="332"/>
      <c r="AO26" s="332"/>
      <c r="AP26" s="37"/>
      <c r="AQ26" s="37"/>
      <c r="AR26" s="40"/>
      <c r="BE26" s="32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3" t="s">
        <v>38</v>
      </c>
      <c r="M28" s="333"/>
      <c r="N28" s="333"/>
      <c r="O28" s="333"/>
      <c r="P28" s="333"/>
      <c r="Q28" s="37"/>
      <c r="R28" s="37"/>
      <c r="S28" s="37"/>
      <c r="T28" s="37"/>
      <c r="U28" s="37"/>
      <c r="V28" s="37"/>
      <c r="W28" s="333" t="s">
        <v>39</v>
      </c>
      <c r="X28" s="333"/>
      <c r="Y28" s="333"/>
      <c r="Z28" s="333"/>
      <c r="AA28" s="333"/>
      <c r="AB28" s="333"/>
      <c r="AC28" s="333"/>
      <c r="AD28" s="333"/>
      <c r="AE28" s="333"/>
      <c r="AF28" s="37"/>
      <c r="AG28" s="37"/>
      <c r="AH28" s="37"/>
      <c r="AI28" s="37"/>
      <c r="AJ28" s="37"/>
      <c r="AK28" s="333" t="s">
        <v>40</v>
      </c>
      <c r="AL28" s="333"/>
      <c r="AM28" s="333"/>
      <c r="AN28" s="333"/>
      <c r="AO28" s="333"/>
      <c r="AP28" s="37"/>
      <c r="AQ28" s="37"/>
      <c r="AR28" s="40"/>
      <c r="BE28" s="323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36">
        <v>0.21</v>
      </c>
      <c r="M29" s="335"/>
      <c r="N29" s="335"/>
      <c r="O29" s="335"/>
      <c r="P29" s="335"/>
      <c r="Q29" s="42"/>
      <c r="R29" s="42"/>
      <c r="S29" s="42"/>
      <c r="T29" s="42"/>
      <c r="U29" s="42"/>
      <c r="V29" s="42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42"/>
      <c r="AG29" s="42"/>
      <c r="AH29" s="42"/>
      <c r="AI29" s="42"/>
      <c r="AJ29" s="42"/>
      <c r="AK29" s="334">
        <f>ROUND(AV54, 2)</f>
        <v>0</v>
      </c>
      <c r="AL29" s="335"/>
      <c r="AM29" s="335"/>
      <c r="AN29" s="335"/>
      <c r="AO29" s="335"/>
      <c r="AP29" s="42"/>
      <c r="AQ29" s="42"/>
      <c r="AR29" s="43"/>
      <c r="BE29" s="324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36">
        <v>0.15</v>
      </c>
      <c r="M30" s="335"/>
      <c r="N30" s="335"/>
      <c r="O30" s="335"/>
      <c r="P30" s="335"/>
      <c r="Q30" s="42"/>
      <c r="R30" s="42"/>
      <c r="S30" s="42"/>
      <c r="T30" s="42"/>
      <c r="U30" s="42"/>
      <c r="V30" s="42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42"/>
      <c r="AG30" s="42"/>
      <c r="AH30" s="42"/>
      <c r="AI30" s="42"/>
      <c r="AJ30" s="42"/>
      <c r="AK30" s="334">
        <f>ROUND(AW54, 2)</f>
        <v>0</v>
      </c>
      <c r="AL30" s="335"/>
      <c r="AM30" s="335"/>
      <c r="AN30" s="335"/>
      <c r="AO30" s="335"/>
      <c r="AP30" s="42"/>
      <c r="AQ30" s="42"/>
      <c r="AR30" s="43"/>
      <c r="BE30" s="324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36">
        <v>0.21</v>
      </c>
      <c r="M31" s="335"/>
      <c r="N31" s="335"/>
      <c r="O31" s="335"/>
      <c r="P31" s="335"/>
      <c r="Q31" s="42"/>
      <c r="R31" s="42"/>
      <c r="S31" s="42"/>
      <c r="T31" s="42"/>
      <c r="U31" s="42"/>
      <c r="V31" s="42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42"/>
      <c r="AG31" s="42"/>
      <c r="AH31" s="42"/>
      <c r="AI31" s="42"/>
      <c r="AJ31" s="42"/>
      <c r="AK31" s="334">
        <v>0</v>
      </c>
      <c r="AL31" s="335"/>
      <c r="AM31" s="335"/>
      <c r="AN31" s="335"/>
      <c r="AO31" s="335"/>
      <c r="AP31" s="42"/>
      <c r="AQ31" s="42"/>
      <c r="AR31" s="43"/>
      <c r="BE31" s="324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36">
        <v>0.15</v>
      </c>
      <c r="M32" s="335"/>
      <c r="N32" s="335"/>
      <c r="O32" s="335"/>
      <c r="P32" s="335"/>
      <c r="Q32" s="42"/>
      <c r="R32" s="42"/>
      <c r="S32" s="42"/>
      <c r="T32" s="42"/>
      <c r="U32" s="42"/>
      <c r="V32" s="42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42"/>
      <c r="AG32" s="42"/>
      <c r="AH32" s="42"/>
      <c r="AI32" s="42"/>
      <c r="AJ32" s="42"/>
      <c r="AK32" s="334">
        <v>0</v>
      </c>
      <c r="AL32" s="335"/>
      <c r="AM32" s="335"/>
      <c r="AN32" s="335"/>
      <c r="AO32" s="335"/>
      <c r="AP32" s="42"/>
      <c r="AQ32" s="42"/>
      <c r="AR32" s="43"/>
      <c r="BE32" s="324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36">
        <v>0</v>
      </c>
      <c r="M33" s="335"/>
      <c r="N33" s="335"/>
      <c r="O33" s="335"/>
      <c r="P33" s="335"/>
      <c r="Q33" s="42"/>
      <c r="R33" s="42"/>
      <c r="S33" s="42"/>
      <c r="T33" s="42"/>
      <c r="U33" s="42"/>
      <c r="V33" s="42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42"/>
      <c r="AG33" s="42"/>
      <c r="AH33" s="42"/>
      <c r="AI33" s="42"/>
      <c r="AJ33" s="42"/>
      <c r="AK33" s="334">
        <v>0</v>
      </c>
      <c r="AL33" s="335"/>
      <c r="AM33" s="335"/>
      <c r="AN33" s="335"/>
      <c r="AO33" s="335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37" t="s">
        <v>49</v>
      </c>
      <c r="Y35" s="338"/>
      <c r="Z35" s="338"/>
      <c r="AA35" s="338"/>
      <c r="AB35" s="338"/>
      <c r="AC35" s="46"/>
      <c r="AD35" s="46"/>
      <c r="AE35" s="46"/>
      <c r="AF35" s="46"/>
      <c r="AG35" s="46"/>
      <c r="AH35" s="46"/>
      <c r="AI35" s="46"/>
      <c r="AJ35" s="46"/>
      <c r="AK35" s="339">
        <f>SUM(AK26:AK33)</f>
        <v>0</v>
      </c>
      <c r="AL35" s="338"/>
      <c r="AM35" s="338"/>
      <c r="AN35" s="338"/>
      <c r="AO35" s="34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2023/023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1" t="str">
        <f>K6</f>
        <v>Zajištění konstrukce schodiště GOB a SOŠ Telč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Telč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3" t="str">
        <f>IF(AN8= "","",AN8)</f>
        <v>19. 4. 2023</v>
      </c>
      <c r="AN47" s="34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4" t="str">
        <f>IF(E17="","",E17)</f>
        <v xml:space="preserve"> </v>
      </c>
      <c r="AN49" s="345"/>
      <c r="AO49" s="345"/>
      <c r="AP49" s="345"/>
      <c r="AQ49" s="37"/>
      <c r="AR49" s="40"/>
      <c r="AS49" s="346" t="s">
        <v>51</v>
      </c>
      <c r="AT49" s="34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344" t="str">
        <f>IF(E20="","",E20)</f>
        <v>Ing. Miloslav Výskala, Ph.D.</v>
      </c>
      <c r="AN50" s="345"/>
      <c r="AO50" s="345"/>
      <c r="AP50" s="345"/>
      <c r="AQ50" s="37"/>
      <c r="AR50" s="40"/>
      <c r="AS50" s="348"/>
      <c r="AT50" s="34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0"/>
      <c r="AT51" s="35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2" t="s">
        <v>52</v>
      </c>
      <c r="D52" s="353"/>
      <c r="E52" s="353"/>
      <c r="F52" s="353"/>
      <c r="G52" s="353"/>
      <c r="H52" s="67"/>
      <c r="I52" s="354" t="s">
        <v>53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5" t="s">
        <v>54</v>
      </c>
      <c r="AH52" s="353"/>
      <c r="AI52" s="353"/>
      <c r="AJ52" s="353"/>
      <c r="AK52" s="353"/>
      <c r="AL52" s="353"/>
      <c r="AM52" s="353"/>
      <c r="AN52" s="354" t="s">
        <v>55</v>
      </c>
      <c r="AO52" s="353"/>
      <c r="AP52" s="353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9">
        <f>ROUND(SUM(AG55:AG56),2)</f>
        <v>0</v>
      </c>
      <c r="AH54" s="359"/>
      <c r="AI54" s="359"/>
      <c r="AJ54" s="359"/>
      <c r="AK54" s="359"/>
      <c r="AL54" s="359"/>
      <c r="AM54" s="359"/>
      <c r="AN54" s="360">
        <f>SUM(AG54,AT54)</f>
        <v>0</v>
      </c>
      <c r="AO54" s="360"/>
      <c r="AP54" s="360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58" t="s">
        <v>76</v>
      </c>
      <c r="E55" s="358"/>
      <c r="F55" s="358"/>
      <c r="G55" s="358"/>
      <c r="H55" s="358"/>
      <c r="I55" s="90"/>
      <c r="J55" s="358" t="s">
        <v>77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6">
        <f>'001 - Zajištění konstrukc...'!J30</f>
        <v>0</v>
      </c>
      <c r="AH55" s="357"/>
      <c r="AI55" s="357"/>
      <c r="AJ55" s="357"/>
      <c r="AK55" s="357"/>
      <c r="AL55" s="357"/>
      <c r="AM55" s="357"/>
      <c r="AN55" s="356">
        <f>SUM(AG55,AT55)</f>
        <v>0</v>
      </c>
      <c r="AO55" s="357"/>
      <c r="AP55" s="357"/>
      <c r="AQ55" s="91" t="s">
        <v>78</v>
      </c>
      <c r="AR55" s="92"/>
      <c r="AS55" s="93">
        <v>0</v>
      </c>
      <c r="AT55" s="94">
        <f>ROUND(SUM(AV55:AW55),2)</f>
        <v>0</v>
      </c>
      <c r="AU55" s="95">
        <f>'001 - Zajištění konstrukc...'!P93</f>
        <v>0</v>
      </c>
      <c r="AV55" s="94">
        <f>'001 - Zajištění konstrukc...'!J33</f>
        <v>0</v>
      </c>
      <c r="AW55" s="94">
        <f>'001 - Zajištění konstrukc...'!J34</f>
        <v>0</v>
      </c>
      <c r="AX55" s="94">
        <f>'001 - Zajištění konstrukc...'!J35</f>
        <v>0</v>
      </c>
      <c r="AY55" s="94">
        <f>'001 - Zajištění konstrukc...'!J36</f>
        <v>0</v>
      </c>
      <c r="AZ55" s="94">
        <f>'001 - Zajištění konstrukc...'!F33</f>
        <v>0</v>
      </c>
      <c r="BA55" s="94">
        <f>'001 - Zajištění konstrukc...'!F34</f>
        <v>0</v>
      </c>
      <c r="BB55" s="94">
        <f>'001 - Zajištění konstrukc...'!F35</f>
        <v>0</v>
      </c>
      <c r="BC55" s="94">
        <f>'001 - Zajištění konstrukc...'!F36</f>
        <v>0</v>
      </c>
      <c r="BD55" s="96">
        <f>'001 - Zajištění konstrukc...'!F37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7" customFormat="1" ht="16.5" customHeight="1">
      <c r="A56" s="87" t="s">
        <v>75</v>
      </c>
      <c r="B56" s="88"/>
      <c r="C56" s="89"/>
      <c r="D56" s="358" t="s">
        <v>82</v>
      </c>
      <c r="E56" s="358"/>
      <c r="F56" s="358"/>
      <c r="G56" s="358"/>
      <c r="H56" s="358"/>
      <c r="I56" s="90"/>
      <c r="J56" s="358" t="s">
        <v>83</v>
      </c>
      <c r="K56" s="358"/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'090 - Vedlejší a ostatní ...'!J30</f>
        <v>0</v>
      </c>
      <c r="AH56" s="357"/>
      <c r="AI56" s="357"/>
      <c r="AJ56" s="357"/>
      <c r="AK56" s="357"/>
      <c r="AL56" s="357"/>
      <c r="AM56" s="357"/>
      <c r="AN56" s="356">
        <f>SUM(AG56,AT56)</f>
        <v>0</v>
      </c>
      <c r="AO56" s="357"/>
      <c r="AP56" s="357"/>
      <c r="AQ56" s="91" t="s">
        <v>78</v>
      </c>
      <c r="AR56" s="92"/>
      <c r="AS56" s="98">
        <v>0</v>
      </c>
      <c r="AT56" s="99">
        <f>ROUND(SUM(AV56:AW56),2)</f>
        <v>0</v>
      </c>
      <c r="AU56" s="100">
        <f>'090 - Vedlejší a ostatní ...'!P80</f>
        <v>0</v>
      </c>
      <c r="AV56" s="99">
        <f>'090 - Vedlejší a ostatní ...'!J33</f>
        <v>0</v>
      </c>
      <c r="AW56" s="99">
        <f>'090 - Vedlejší a ostatní ...'!J34</f>
        <v>0</v>
      </c>
      <c r="AX56" s="99">
        <f>'090 - Vedlejší a ostatní ...'!J35</f>
        <v>0</v>
      </c>
      <c r="AY56" s="99">
        <f>'090 - Vedlejší a ostatní ...'!J36</f>
        <v>0</v>
      </c>
      <c r="AZ56" s="99">
        <f>'090 - Vedlejší a ostatní ...'!F33</f>
        <v>0</v>
      </c>
      <c r="BA56" s="99">
        <f>'090 - Vedlejší a ostatní ...'!F34</f>
        <v>0</v>
      </c>
      <c r="BB56" s="99">
        <f>'090 - Vedlejší a ostatní ...'!F35</f>
        <v>0</v>
      </c>
      <c r="BC56" s="99">
        <f>'090 - Vedlejší a ostatní ...'!F36</f>
        <v>0</v>
      </c>
      <c r="BD56" s="101">
        <f>'090 - Vedlejší a ostatní ...'!F37</f>
        <v>0</v>
      </c>
      <c r="BT56" s="97" t="s">
        <v>79</v>
      </c>
      <c r="BV56" s="97" t="s">
        <v>73</v>
      </c>
      <c r="BW56" s="97" t="s">
        <v>84</v>
      </c>
      <c r="BX56" s="97" t="s">
        <v>5</v>
      </c>
      <c r="CL56" s="97" t="s">
        <v>19</v>
      </c>
      <c r="CM56" s="97" t="s">
        <v>81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/oLSDxSdwY7xkOA7D5cJ90/Ui6D20e3I+8DX4hYqU9lxtqFzSqMT0DU5dIU1zxWBUJCkmbgdP8ghrtHOe445qA==" saltValue="ljBGFyn8O0xtv/5kr8BmzEEujiMG9ZERrn6pnratW0yjqijpEItHwnq02v1h38qg03LXTJSXHCNp1cWqiuql8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01 - Zajištění konstrukc...'!C2" display="/"/>
    <hyperlink ref="A56" location="'090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Zajištění konstrukce schodiště GOB a SOŠ Telč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87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19. 4. 2023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Ing. Miloslav Výskala, Ph.D.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ROUND(J93,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ROUND((SUM(BE93:BE283)),  2)</f>
        <v>0</v>
      </c>
      <c r="G33" s="35"/>
      <c r="H33" s="35"/>
      <c r="I33" s="119">
        <v>0.21</v>
      </c>
      <c r="J33" s="118">
        <f>ROUND(((SUM(BE93:BE283))*I33),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ROUND((SUM(BF93:BF283)),  2)</f>
        <v>0</v>
      </c>
      <c r="G34" s="35"/>
      <c r="H34" s="35"/>
      <c r="I34" s="119">
        <v>0.15</v>
      </c>
      <c r="J34" s="118">
        <f>ROUND(((SUM(BF93:BF283))*I34),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ROUND((SUM(BG93:BG283)),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ROUND((SUM(BH93:BH283)),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ROUND((SUM(BI93:BI283)),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Zajištění konstrukce schodiště GOB a SOŠ Telč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1" t="str">
        <f>E9</f>
        <v>001 - Zajištění konstrukce schodiště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Telč</v>
      </c>
      <c r="G52" s="37"/>
      <c r="H52" s="37"/>
      <c r="I52" s="30" t="s">
        <v>23</v>
      </c>
      <c r="J52" s="60" t="str">
        <f>IF(J12="","",J12)</f>
        <v>19. 4. 2023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Ing. Miloslav Výskala, Ph.D.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J93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92</v>
      </c>
      <c r="E60" s="138"/>
      <c r="F60" s="138"/>
      <c r="G60" s="138"/>
      <c r="H60" s="138"/>
      <c r="I60" s="138"/>
      <c r="J60" s="139">
        <f>J94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93</v>
      </c>
      <c r="E61" s="144"/>
      <c r="F61" s="144"/>
      <c r="G61" s="144"/>
      <c r="H61" s="144"/>
      <c r="I61" s="144"/>
      <c r="J61" s="145">
        <f>J95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94</v>
      </c>
      <c r="E62" s="144"/>
      <c r="F62" s="144"/>
      <c r="G62" s="144"/>
      <c r="H62" s="144"/>
      <c r="I62" s="144"/>
      <c r="J62" s="145">
        <f>J120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95</v>
      </c>
      <c r="E63" s="144"/>
      <c r="F63" s="144"/>
      <c r="G63" s="144"/>
      <c r="H63" s="144"/>
      <c r="I63" s="144"/>
      <c r="J63" s="145">
        <f>J128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96</v>
      </c>
      <c r="E64" s="144"/>
      <c r="F64" s="144"/>
      <c r="G64" s="144"/>
      <c r="H64" s="144"/>
      <c r="I64" s="144"/>
      <c r="J64" s="145">
        <f>J133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97</v>
      </c>
      <c r="E65" s="144"/>
      <c r="F65" s="144"/>
      <c r="G65" s="144"/>
      <c r="H65" s="144"/>
      <c r="I65" s="144"/>
      <c r="J65" s="145">
        <f>J149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98</v>
      </c>
      <c r="E66" s="144"/>
      <c r="F66" s="144"/>
      <c r="G66" s="144"/>
      <c r="H66" s="144"/>
      <c r="I66" s="144"/>
      <c r="J66" s="145">
        <f>J211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99</v>
      </c>
      <c r="E67" s="144"/>
      <c r="F67" s="144"/>
      <c r="G67" s="144"/>
      <c r="H67" s="144"/>
      <c r="I67" s="144"/>
      <c r="J67" s="145">
        <f>J221</f>
        <v>0</v>
      </c>
      <c r="K67" s="142"/>
      <c r="L67" s="146"/>
    </row>
    <row r="68" spans="1:31" s="9" customFormat="1" ht="24.95" customHeight="1">
      <c r="B68" s="135"/>
      <c r="C68" s="136"/>
      <c r="D68" s="137" t="s">
        <v>100</v>
      </c>
      <c r="E68" s="138"/>
      <c r="F68" s="138"/>
      <c r="G68" s="138"/>
      <c r="H68" s="138"/>
      <c r="I68" s="138"/>
      <c r="J68" s="139">
        <f>J224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101</v>
      </c>
      <c r="E69" s="144"/>
      <c r="F69" s="144"/>
      <c r="G69" s="144"/>
      <c r="H69" s="144"/>
      <c r="I69" s="144"/>
      <c r="J69" s="145">
        <f>J225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102</v>
      </c>
      <c r="E70" s="144"/>
      <c r="F70" s="144"/>
      <c r="G70" s="144"/>
      <c r="H70" s="144"/>
      <c r="I70" s="144"/>
      <c r="J70" s="145">
        <f>J240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103</v>
      </c>
      <c r="E71" s="144"/>
      <c r="F71" s="144"/>
      <c r="G71" s="144"/>
      <c r="H71" s="144"/>
      <c r="I71" s="144"/>
      <c r="J71" s="145">
        <f>J252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104</v>
      </c>
      <c r="E72" s="144"/>
      <c r="F72" s="144"/>
      <c r="G72" s="144"/>
      <c r="H72" s="144"/>
      <c r="I72" s="144"/>
      <c r="J72" s="145">
        <f>J256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105</v>
      </c>
      <c r="E73" s="144"/>
      <c r="F73" s="144"/>
      <c r="G73" s="144"/>
      <c r="H73" s="144"/>
      <c r="I73" s="144"/>
      <c r="J73" s="145">
        <f>J277</f>
        <v>0</v>
      </c>
      <c r="K73" s="142"/>
      <c r="L73" s="146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106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69" t="str">
        <f>E7</f>
        <v>Zajištění konstrukce schodiště GOB a SOŠ Telč</v>
      </c>
      <c r="F83" s="370"/>
      <c r="G83" s="370"/>
      <c r="H83" s="370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86</v>
      </c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1" t="str">
        <f>E9</f>
        <v>001 - Zajištění konstrukce schodiště</v>
      </c>
      <c r="F85" s="371"/>
      <c r="G85" s="371"/>
      <c r="H85" s="371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F12</f>
        <v>Telč</v>
      </c>
      <c r="G87" s="37"/>
      <c r="H87" s="37"/>
      <c r="I87" s="30" t="s">
        <v>23</v>
      </c>
      <c r="J87" s="60" t="str">
        <f>IF(J12="","",J12)</f>
        <v>19. 4. 2023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25</v>
      </c>
      <c r="D89" s="37"/>
      <c r="E89" s="37"/>
      <c r="F89" s="28" t="str">
        <f>E15</f>
        <v xml:space="preserve"> </v>
      </c>
      <c r="G89" s="37"/>
      <c r="H89" s="37"/>
      <c r="I89" s="30" t="s">
        <v>31</v>
      </c>
      <c r="J89" s="33" t="str">
        <f>E21</f>
        <v xml:space="preserve"> </v>
      </c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25.7" customHeight="1">
      <c r="A90" s="35"/>
      <c r="B90" s="36"/>
      <c r="C90" s="30" t="s">
        <v>29</v>
      </c>
      <c r="D90" s="37"/>
      <c r="E90" s="37"/>
      <c r="F90" s="28" t="str">
        <f>IF(E18="","",E18)</f>
        <v>Vyplň údaj</v>
      </c>
      <c r="G90" s="37"/>
      <c r="H90" s="37"/>
      <c r="I90" s="30" t="s">
        <v>33</v>
      </c>
      <c r="J90" s="33" t="str">
        <f>E24</f>
        <v>Ing. Miloslav Výskala, Ph.D.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47"/>
      <c r="B92" s="148"/>
      <c r="C92" s="149" t="s">
        <v>107</v>
      </c>
      <c r="D92" s="150" t="s">
        <v>56</v>
      </c>
      <c r="E92" s="150" t="s">
        <v>52</v>
      </c>
      <c r="F92" s="150" t="s">
        <v>53</v>
      </c>
      <c r="G92" s="150" t="s">
        <v>108</v>
      </c>
      <c r="H92" s="150" t="s">
        <v>109</v>
      </c>
      <c r="I92" s="150" t="s">
        <v>110</v>
      </c>
      <c r="J92" s="150" t="s">
        <v>90</v>
      </c>
      <c r="K92" s="151" t="s">
        <v>111</v>
      </c>
      <c r="L92" s="152"/>
      <c r="M92" s="69" t="s">
        <v>19</v>
      </c>
      <c r="N92" s="70" t="s">
        <v>41</v>
      </c>
      <c r="O92" s="70" t="s">
        <v>112</v>
      </c>
      <c r="P92" s="70" t="s">
        <v>113</v>
      </c>
      <c r="Q92" s="70" t="s">
        <v>114</v>
      </c>
      <c r="R92" s="70" t="s">
        <v>115</v>
      </c>
      <c r="S92" s="70" t="s">
        <v>116</v>
      </c>
      <c r="T92" s="71" t="s">
        <v>117</v>
      </c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</row>
    <row r="93" spans="1:65" s="2" customFormat="1" ht="22.9" customHeight="1">
      <c r="A93" s="35"/>
      <c r="B93" s="36"/>
      <c r="C93" s="76" t="s">
        <v>118</v>
      </c>
      <c r="D93" s="37"/>
      <c r="E93" s="37"/>
      <c r="F93" s="37"/>
      <c r="G93" s="37"/>
      <c r="H93" s="37"/>
      <c r="I93" s="37"/>
      <c r="J93" s="153">
        <f>BK93</f>
        <v>0</v>
      </c>
      <c r="K93" s="37"/>
      <c r="L93" s="40"/>
      <c r="M93" s="72"/>
      <c r="N93" s="154"/>
      <c r="O93" s="73"/>
      <c r="P93" s="155">
        <f>P94+P224</f>
        <v>0</v>
      </c>
      <c r="Q93" s="73"/>
      <c r="R93" s="155">
        <f>R94+R224</f>
        <v>1.0716623999999999</v>
      </c>
      <c r="S93" s="73"/>
      <c r="T93" s="156">
        <f>T94+T224</f>
        <v>0.42671200000000004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70</v>
      </c>
      <c r="AU93" s="18" t="s">
        <v>91</v>
      </c>
      <c r="BK93" s="157">
        <f>BK94+BK224</f>
        <v>0</v>
      </c>
    </row>
    <row r="94" spans="1:65" s="12" customFormat="1" ht="25.9" customHeight="1">
      <c r="B94" s="158"/>
      <c r="C94" s="159"/>
      <c r="D94" s="160" t="s">
        <v>70</v>
      </c>
      <c r="E94" s="161" t="s">
        <v>119</v>
      </c>
      <c r="F94" s="161" t="s">
        <v>120</v>
      </c>
      <c r="G94" s="159"/>
      <c r="H94" s="159"/>
      <c r="I94" s="162"/>
      <c r="J94" s="163">
        <f>BK94</f>
        <v>0</v>
      </c>
      <c r="K94" s="159"/>
      <c r="L94" s="164"/>
      <c r="M94" s="165"/>
      <c r="N94" s="166"/>
      <c r="O94" s="166"/>
      <c r="P94" s="167">
        <f>P95+P120+P128+P133+P149+P211+P221</f>
        <v>0</v>
      </c>
      <c r="Q94" s="166"/>
      <c r="R94" s="167">
        <f>R95+R120+R128+R133+R149+R211+R221</f>
        <v>1.0282321999999999</v>
      </c>
      <c r="S94" s="166"/>
      <c r="T94" s="168">
        <f>T95+T120+T128+T133+T149+T211+T221</f>
        <v>0.42671200000000004</v>
      </c>
      <c r="AR94" s="169" t="s">
        <v>79</v>
      </c>
      <c r="AT94" s="170" t="s">
        <v>70</v>
      </c>
      <c r="AU94" s="170" t="s">
        <v>71</v>
      </c>
      <c r="AY94" s="169" t="s">
        <v>121</v>
      </c>
      <c r="BK94" s="171">
        <f>BK95+BK120+BK128+BK133+BK149+BK211+BK221</f>
        <v>0</v>
      </c>
    </row>
    <row r="95" spans="1:65" s="12" customFormat="1" ht="22.9" customHeight="1">
      <c r="B95" s="158"/>
      <c r="C95" s="159"/>
      <c r="D95" s="160" t="s">
        <v>70</v>
      </c>
      <c r="E95" s="172" t="s">
        <v>79</v>
      </c>
      <c r="F95" s="172" t="s">
        <v>122</v>
      </c>
      <c r="G95" s="159"/>
      <c r="H95" s="159"/>
      <c r="I95" s="162"/>
      <c r="J95" s="173">
        <f>BK95</f>
        <v>0</v>
      </c>
      <c r="K95" s="159"/>
      <c r="L95" s="164"/>
      <c r="M95" s="165"/>
      <c r="N95" s="166"/>
      <c r="O95" s="166"/>
      <c r="P95" s="167">
        <f>SUM(P96:P119)</f>
        <v>0</v>
      </c>
      <c r="Q95" s="166"/>
      <c r="R95" s="167">
        <f>SUM(R96:R119)</f>
        <v>0</v>
      </c>
      <c r="S95" s="166"/>
      <c r="T95" s="168">
        <f>SUM(T96:T119)</f>
        <v>0</v>
      </c>
      <c r="AR95" s="169" t="s">
        <v>79</v>
      </c>
      <c r="AT95" s="170" t="s">
        <v>70</v>
      </c>
      <c r="AU95" s="170" t="s">
        <v>79</v>
      </c>
      <c r="AY95" s="169" t="s">
        <v>121</v>
      </c>
      <c r="BK95" s="171">
        <f>SUM(BK96:BK119)</f>
        <v>0</v>
      </c>
    </row>
    <row r="96" spans="1:65" s="2" customFormat="1" ht="16.5" customHeight="1">
      <c r="A96" s="35"/>
      <c r="B96" s="36"/>
      <c r="C96" s="174" t="s">
        <v>79</v>
      </c>
      <c r="D96" s="174" t="s">
        <v>123</v>
      </c>
      <c r="E96" s="175" t="s">
        <v>124</v>
      </c>
      <c r="F96" s="176" t="s">
        <v>125</v>
      </c>
      <c r="G96" s="177" t="s">
        <v>126</v>
      </c>
      <c r="H96" s="178">
        <v>0.23400000000000001</v>
      </c>
      <c r="I96" s="179"/>
      <c r="J96" s="180">
        <f>ROUND(I96*H96,2)</f>
        <v>0</v>
      </c>
      <c r="K96" s="176" t="s">
        <v>127</v>
      </c>
      <c r="L96" s="40"/>
      <c r="M96" s="181" t="s">
        <v>19</v>
      </c>
      <c r="N96" s="182" t="s">
        <v>42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128</v>
      </c>
      <c r="AT96" s="185" t="s">
        <v>123</v>
      </c>
      <c r="AU96" s="185" t="s">
        <v>81</v>
      </c>
      <c r="AY96" s="18" t="s">
        <v>121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79</v>
      </c>
      <c r="BK96" s="186">
        <f>ROUND(I96*H96,2)</f>
        <v>0</v>
      </c>
      <c r="BL96" s="18" t="s">
        <v>128</v>
      </c>
      <c r="BM96" s="185" t="s">
        <v>129</v>
      </c>
    </row>
    <row r="97" spans="1:65" s="2" customFormat="1" ht="11.25">
      <c r="A97" s="35"/>
      <c r="B97" s="36"/>
      <c r="C97" s="37"/>
      <c r="D97" s="187" t="s">
        <v>130</v>
      </c>
      <c r="E97" s="37"/>
      <c r="F97" s="188" t="s">
        <v>131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130</v>
      </c>
      <c r="AU97" s="18" t="s">
        <v>81</v>
      </c>
    </row>
    <row r="98" spans="1:65" s="13" customFormat="1" ht="11.25">
      <c r="B98" s="192"/>
      <c r="C98" s="193"/>
      <c r="D98" s="194" t="s">
        <v>132</v>
      </c>
      <c r="E98" s="195" t="s">
        <v>19</v>
      </c>
      <c r="F98" s="196" t="s">
        <v>133</v>
      </c>
      <c r="G98" s="193"/>
      <c r="H98" s="197">
        <v>0.23400000000000001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132</v>
      </c>
      <c r="AU98" s="203" t="s">
        <v>81</v>
      </c>
      <c r="AV98" s="13" t="s">
        <v>81</v>
      </c>
      <c r="AW98" s="13" t="s">
        <v>32</v>
      </c>
      <c r="AX98" s="13" t="s">
        <v>71</v>
      </c>
      <c r="AY98" s="203" t="s">
        <v>121</v>
      </c>
    </row>
    <row r="99" spans="1:65" s="14" customFormat="1" ht="11.25">
      <c r="B99" s="204"/>
      <c r="C99" s="205"/>
      <c r="D99" s="194" t="s">
        <v>132</v>
      </c>
      <c r="E99" s="206" t="s">
        <v>19</v>
      </c>
      <c r="F99" s="207" t="s">
        <v>134</v>
      </c>
      <c r="G99" s="205"/>
      <c r="H99" s="208">
        <v>0.23400000000000001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132</v>
      </c>
      <c r="AU99" s="214" t="s">
        <v>81</v>
      </c>
      <c r="AV99" s="14" t="s">
        <v>128</v>
      </c>
      <c r="AW99" s="14" t="s">
        <v>32</v>
      </c>
      <c r="AX99" s="14" t="s">
        <v>79</v>
      </c>
      <c r="AY99" s="214" t="s">
        <v>121</v>
      </c>
    </row>
    <row r="100" spans="1:65" s="2" customFormat="1" ht="33" customHeight="1">
      <c r="A100" s="35"/>
      <c r="B100" s="36"/>
      <c r="C100" s="174" t="s">
        <v>81</v>
      </c>
      <c r="D100" s="174" t="s">
        <v>123</v>
      </c>
      <c r="E100" s="175" t="s">
        <v>135</v>
      </c>
      <c r="F100" s="176" t="s">
        <v>136</v>
      </c>
      <c r="G100" s="177" t="s">
        <v>126</v>
      </c>
      <c r="H100" s="178">
        <v>0.23400000000000001</v>
      </c>
      <c r="I100" s="179"/>
      <c r="J100" s="180">
        <f>ROUND(I100*H100,2)</f>
        <v>0</v>
      </c>
      <c r="K100" s="176" t="s">
        <v>127</v>
      </c>
      <c r="L100" s="40"/>
      <c r="M100" s="181" t="s">
        <v>19</v>
      </c>
      <c r="N100" s="182" t="s">
        <v>42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128</v>
      </c>
      <c r="AT100" s="185" t="s">
        <v>123</v>
      </c>
      <c r="AU100" s="185" t="s">
        <v>81</v>
      </c>
      <c r="AY100" s="18" t="s">
        <v>121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128</v>
      </c>
      <c r="BM100" s="185" t="s">
        <v>137</v>
      </c>
    </row>
    <row r="101" spans="1:65" s="2" customFormat="1" ht="11.25">
      <c r="A101" s="35"/>
      <c r="B101" s="36"/>
      <c r="C101" s="37"/>
      <c r="D101" s="187" t="s">
        <v>130</v>
      </c>
      <c r="E101" s="37"/>
      <c r="F101" s="188" t="s">
        <v>138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130</v>
      </c>
      <c r="AU101" s="18" t="s">
        <v>81</v>
      </c>
    </row>
    <row r="102" spans="1:65" s="13" customFormat="1" ht="11.25">
      <c r="B102" s="192"/>
      <c r="C102" s="193"/>
      <c r="D102" s="194" t="s">
        <v>132</v>
      </c>
      <c r="E102" s="195" t="s">
        <v>19</v>
      </c>
      <c r="F102" s="196" t="s">
        <v>139</v>
      </c>
      <c r="G102" s="193"/>
      <c r="H102" s="197">
        <v>0.23400000000000001</v>
      </c>
      <c r="I102" s="198"/>
      <c r="J102" s="193"/>
      <c r="K102" s="193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132</v>
      </c>
      <c r="AU102" s="203" t="s">
        <v>81</v>
      </c>
      <c r="AV102" s="13" t="s">
        <v>81</v>
      </c>
      <c r="AW102" s="13" t="s">
        <v>32</v>
      </c>
      <c r="AX102" s="13" t="s">
        <v>71</v>
      </c>
      <c r="AY102" s="203" t="s">
        <v>121</v>
      </c>
    </row>
    <row r="103" spans="1:65" s="14" customFormat="1" ht="11.25">
      <c r="B103" s="204"/>
      <c r="C103" s="205"/>
      <c r="D103" s="194" t="s">
        <v>132</v>
      </c>
      <c r="E103" s="206" t="s">
        <v>19</v>
      </c>
      <c r="F103" s="207" t="s">
        <v>134</v>
      </c>
      <c r="G103" s="205"/>
      <c r="H103" s="208">
        <v>0.23400000000000001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132</v>
      </c>
      <c r="AU103" s="214" t="s">
        <v>81</v>
      </c>
      <c r="AV103" s="14" t="s">
        <v>128</v>
      </c>
      <c r="AW103" s="14" t="s">
        <v>32</v>
      </c>
      <c r="AX103" s="14" t="s">
        <v>79</v>
      </c>
      <c r="AY103" s="214" t="s">
        <v>121</v>
      </c>
    </row>
    <row r="104" spans="1:65" s="2" customFormat="1" ht="33" customHeight="1">
      <c r="A104" s="35"/>
      <c r="B104" s="36"/>
      <c r="C104" s="174" t="s">
        <v>140</v>
      </c>
      <c r="D104" s="174" t="s">
        <v>123</v>
      </c>
      <c r="E104" s="175" t="s">
        <v>141</v>
      </c>
      <c r="F104" s="176" t="s">
        <v>142</v>
      </c>
      <c r="G104" s="177" t="s">
        <v>126</v>
      </c>
      <c r="H104" s="178">
        <v>0.23400000000000001</v>
      </c>
      <c r="I104" s="179"/>
      <c r="J104" s="180">
        <f>ROUND(I104*H104,2)</f>
        <v>0</v>
      </c>
      <c r="K104" s="176" t="s">
        <v>127</v>
      </c>
      <c r="L104" s="40"/>
      <c r="M104" s="181" t="s">
        <v>19</v>
      </c>
      <c r="N104" s="182" t="s">
        <v>42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128</v>
      </c>
      <c r="AT104" s="185" t="s">
        <v>123</v>
      </c>
      <c r="AU104" s="185" t="s">
        <v>81</v>
      </c>
      <c r="AY104" s="18" t="s">
        <v>121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79</v>
      </c>
      <c r="BK104" s="186">
        <f>ROUND(I104*H104,2)</f>
        <v>0</v>
      </c>
      <c r="BL104" s="18" t="s">
        <v>128</v>
      </c>
      <c r="BM104" s="185" t="s">
        <v>143</v>
      </c>
    </row>
    <row r="105" spans="1:65" s="2" customFormat="1" ht="11.25">
      <c r="A105" s="35"/>
      <c r="B105" s="36"/>
      <c r="C105" s="37"/>
      <c r="D105" s="187" t="s">
        <v>130</v>
      </c>
      <c r="E105" s="37"/>
      <c r="F105" s="188" t="s">
        <v>144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130</v>
      </c>
      <c r="AU105" s="18" t="s">
        <v>81</v>
      </c>
    </row>
    <row r="106" spans="1:65" s="2" customFormat="1" ht="24.2" customHeight="1">
      <c r="A106" s="35"/>
      <c r="B106" s="36"/>
      <c r="C106" s="174" t="s">
        <v>128</v>
      </c>
      <c r="D106" s="174" t="s">
        <v>123</v>
      </c>
      <c r="E106" s="175" t="s">
        <v>145</v>
      </c>
      <c r="F106" s="176" t="s">
        <v>146</v>
      </c>
      <c r="G106" s="177" t="s">
        <v>126</v>
      </c>
      <c r="H106" s="178">
        <v>0.23400000000000001</v>
      </c>
      <c r="I106" s="179"/>
      <c r="J106" s="180">
        <f>ROUND(I106*H106,2)</f>
        <v>0</v>
      </c>
      <c r="K106" s="176" t="s">
        <v>127</v>
      </c>
      <c r="L106" s="40"/>
      <c r="M106" s="181" t="s">
        <v>19</v>
      </c>
      <c r="N106" s="182" t="s">
        <v>42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128</v>
      </c>
      <c r="AT106" s="185" t="s">
        <v>123</v>
      </c>
      <c r="AU106" s="185" t="s">
        <v>81</v>
      </c>
      <c r="AY106" s="18" t="s">
        <v>121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79</v>
      </c>
      <c r="BK106" s="186">
        <f>ROUND(I106*H106,2)</f>
        <v>0</v>
      </c>
      <c r="BL106" s="18" t="s">
        <v>128</v>
      </c>
      <c r="BM106" s="185" t="s">
        <v>147</v>
      </c>
    </row>
    <row r="107" spans="1:65" s="2" customFormat="1" ht="11.25">
      <c r="A107" s="35"/>
      <c r="B107" s="36"/>
      <c r="C107" s="37"/>
      <c r="D107" s="187" t="s">
        <v>130</v>
      </c>
      <c r="E107" s="37"/>
      <c r="F107" s="188" t="s">
        <v>148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130</v>
      </c>
      <c r="AU107" s="18" t="s">
        <v>81</v>
      </c>
    </row>
    <row r="108" spans="1:65" s="13" customFormat="1" ht="11.25">
      <c r="B108" s="192"/>
      <c r="C108" s="193"/>
      <c r="D108" s="194" t="s">
        <v>132</v>
      </c>
      <c r="E108" s="195" t="s">
        <v>19</v>
      </c>
      <c r="F108" s="196" t="s">
        <v>139</v>
      </c>
      <c r="G108" s="193"/>
      <c r="H108" s="197">
        <v>0.23400000000000001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132</v>
      </c>
      <c r="AU108" s="203" t="s">
        <v>81</v>
      </c>
      <c r="AV108" s="13" t="s">
        <v>81</v>
      </c>
      <c r="AW108" s="13" t="s">
        <v>32</v>
      </c>
      <c r="AX108" s="13" t="s">
        <v>71</v>
      </c>
      <c r="AY108" s="203" t="s">
        <v>121</v>
      </c>
    </row>
    <row r="109" spans="1:65" s="14" customFormat="1" ht="11.25">
      <c r="B109" s="204"/>
      <c r="C109" s="205"/>
      <c r="D109" s="194" t="s">
        <v>132</v>
      </c>
      <c r="E109" s="206" t="s">
        <v>19</v>
      </c>
      <c r="F109" s="207" t="s">
        <v>134</v>
      </c>
      <c r="G109" s="205"/>
      <c r="H109" s="208">
        <v>0.23400000000000001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132</v>
      </c>
      <c r="AU109" s="214" t="s">
        <v>81</v>
      </c>
      <c r="AV109" s="14" t="s">
        <v>128</v>
      </c>
      <c r="AW109" s="14" t="s">
        <v>32</v>
      </c>
      <c r="AX109" s="14" t="s">
        <v>79</v>
      </c>
      <c r="AY109" s="214" t="s">
        <v>121</v>
      </c>
    </row>
    <row r="110" spans="1:65" s="2" customFormat="1" ht="37.9" customHeight="1">
      <c r="A110" s="35"/>
      <c r="B110" s="36"/>
      <c r="C110" s="174" t="s">
        <v>149</v>
      </c>
      <c r="D110" s="174" t="s">
        <v>123</v>
      </c>
      <c r="E110" s="175" t="s">
        <v>150</v>
      </c>
      <c r="F110" s="176" t="s">
        <v>151</v>
      </c>
      <c r="G110" s="177" t="s">
        <v>126</v>
      </c>
      <c r="H110" s="178">
        <v>0.32400000000000001</v>
      </c>
      <c r="I110" s="179"/>
      <c r="J110" s="180">
        <f>ROUND(I110*H110,2)</f>
        <v>0</v>
      </c>
      <c r="K110" s="176" t="s">
        <v>127</v>
      </c>
      <c r="L110" s="40"/>
      <c r="M110" s="181" t="s">
        <v>19</v>
      </c>
      <c r="N110" s="182" t="s">
        <v>42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128</v>
      </c>
      <c r="AT110" s="185" t="s">
        <v>123</v>
      </c>
      <c r="AU110" s="185" t="s">
        <v>81</v>
      </c>
      <c r="AY110" s="18" t="s">
        <v>121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79</v>
      </c>
      <c r="BK110" s="186">
        <f>ROUND(I110*H110,2)</f>
        <v>0</v>
      </c>
      <c r="BL110" s="18" t="s">
        <v>128</v>
      </c>
      <c r="BM110" s="185" t="s">
        <v>152</v>
      </c>
    </row>
    <row r="111" spans="1:65" s="2" customFormat="1" ht="11.25">
      <c r="A111" s="35"/>
      <c r="B111" s="36"/>
      <c r="C111" s="37"/>
      <c r="D111" s="187" t="s">
        <v>130</v>
      </c>
      <c r="E111" s="37"/>
      <c r="F111" s="188" t="s">
        <v>153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130</v>
      </c>
      <c r="AU111" s="18" t="s">
        <v>81</v>
      </c>
    </row>
    <row r="112" spans="1:65" s="2" customFormat="1" ht="37.9" customHeight="1">
      <c r="A112" s="35"/>
      <c r="B112" s="36"/>
      <c r="C112" s="174" t="s">
        <v>154</v>
      </c>
      <c r="D112" s="174" t="s">
        <v>123</v>
      </c>
      <c r="E112" s="175" t="s">
        <v>155</v>
      </c>
      <c r="F112" s="176" t="s">
        <v>156</v>
      </c>
      <c r="G112" s="177" t="s">
        <v>126</v>
      </c>
      <c r="H112" s="178">
        <v>2.34</v>
      </c>
      <c r="I112" s="179"/>
      <c r="J112" s="180">
        <f>ROUND(I112*H112,2)</f>
        <v>0</v>
      </c>
      <c r="K112" s="176" t="s">
        <v>127</v>
      </c>
      <c r="L112" s="40"/>
      <c r="M112" s="181" t="s">
        <v>19</v>
      </c>
      <c r="N112" s="182" t="s">
        <v>42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128</v>
      </c>
      <c r="AT112" s="185" t="s">
        <v>123</v>
      </c>
      <c r="AU112" s="185" t="s">
        <v>81</v>
      </c>
      <c r="AY112" s="18" t="s">
        <v>121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79</v>
      </c>
      <c r="BK112" s="186">
        <f>ROUND(I112*H112,2)</f>
        <v>0</v>
      </c>
      <c r="BL112" s="18" t="s">
        <v>128</v>
      </c>
      <c r="BM112" s="185" t="s">
        <v>157</v>
      </c>
    </row>
    <row r="113" spans="1:65" s="2" customFormat="1" ht="11.25">
      <c r="A113" s="35"/>
      <c r="B113" s="36"/>
      <c r="C113" s="37"/>
      <c r="D113" s="187" t="s">
        <v>130</v>
      </c>
      <c r="E113" s="37"/>
      <c r="F113" s="188" t="s">
        <v>158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130</v>
      </c>
      <c r="AU113" s="18" t="s">
        <v>81</v>
      </c>
    </row>
    <row r="114" spans="1:65" s="13" customFormat="1" ht="11.25">
      <c r="B114" s="192"/>
      <c r="C114" s="193"/>
      <c r="D114" s="194" t="s">
        <v>132</v>
      </c>
      <c r="E114" s="193"/>
      <c r="F114" s="196" t="s">
        <v>159</v>
      </c>
      <c r="G114" s="193"/>
      <c r="H114" s="197">
        <v>2.34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132</v>
      </c>
      <c r="AU114" s="203" t="s">
        <v>81</v>
      </c>
      <c r="AV114" s="13" t="s">
        <v>81</v>
      </c>
      <c r="AW114" s="13" t="s">
        <v>4</v>
      </c>
      <c r="AX114" s="13" t="s">
        <v>79</v>
      </c>
      <c r="AY114" s="203" t="s">
        <v>121</v>
      </c>
    </row>
    <row r="115" spans="1:65" s="2" customFormat="1" ht="24.2" customHeight="1">
      <c r="A115" s="35"/>
      <c r="B115" s="36"/>
      <c r="C115" s="174" t="s">
        <v>160</v>
      </c>
      <c r="D115" s="174" t="s">
        <v>123</v>
      </c>
      <c r="E115" s="175" t="s">
        <v>161</v>
      </c>
      <c r="F115" s="176" t="s">
        <v>162</v>
      </c>
      <c r="G115" s="177" t="s">
        <v>163</v>
      </c>
      <c r="H115" s="178">
        <v>0.46800000000000003</v>
      </c>
      <c r="I115" s="179"/>
      <c r="J115" s="180">
        <f>ROUND(I115*H115,2)</f>
        <v>0</v>
      </c>
      <c r="K115" s="176" t="s">
        <v>127</v>
      </c>
      <c r="L115" s="40"/>
      <c r="M115" s="181" t="s">
        <v>19</v>
      </c>
      <c r="N115" s="182" t="s">
        <v>42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128</v>
      </c>
      <c r="AT115" s="185" t="s">
        <v>123</v>
      </c>
      <c r="AU115" s="185" t="s">
        <v>81</v>
      </c>
      <c r="AY115" s="18" t="s">
        <v>121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79</v>
      </c>
      <c r="BK115" s="186">
        <f>ROUND(I115*H115,2)</f>
        <v>0</v>
      </c>
      <c r="BL115" s="18" t="s">
        <v>128</v>
      </c>
      <c r="BM115" s="185" t="s">
        <v>164</v>
      </c>
    </row>
    <row r="116" spans="1:65" s="2" customFormat="1" ht="11.25">
      <c r="A116" s="35"/>
      <c r="B116" s="36"/>
      <c r="C116" s="37"/>
      <c r="D116" s="187" t="s">
        <v>130</v>
      </c>
      <c r="E116" s="37"/>
      <c r="F116" s="188" t="s">
        <v>165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130</v>
      </c>
      <c r="AU116" s="18" t="s">
        <v>81</v>
      </c>
    </row>
    <row r="117" spans="1:65" s="13" customFormat="1" ht="11.25">
      <c r="B117" s="192"/>
      <c r="C117" s="193"/>
      <c r="D117" s="194" t="s">
        <v>132</v>
      </c>
      <c r="E117" s="195" t="s">
        <v>19</v>
      </c>
      <c r="F117" s="196" t="s">
        <v>133</v>
      </c>
      <c r="G117" s="193"/>
      <c r="H117" s="197">
        <v>0.23400000000000001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132</v>
      </c>
      <c r="AU117" s="203" t="s">
        <v>81</v>
      </c>
      <c r="AV117" s="13" t="s">
        <v>81</v>
      </c>
      <c r="AW117" s="13" t="s">
        <v>32</v>
      </c>
      <c r="AX117" s="13" t="s">
        <v>71</v>
      </c>
      <c r="AY117" s="203" t="s">
        <v>121</v>
      </c>
    </row>
    <row r="118" spans="1:65" s="14" customFormat="1" ht="11.25">
      <c r="B118" s="204"/>
      <c r="C118" s="205"/>
      <c r="D118" s="194" t="s">
        <v>132</v>
      </c>
      <c r="E118" s="206" t="s">
        <v>19</v>
      </c>
      <c r="F118" s="207" t="s">
        <v>134</v>
      </c>
      <c r="G118" s="205"/>
      <c r="H118" s="208">
        <v>0.23400000000000001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132</v>
      </c>
      <c r="AU118" s="214" t="s">
        <v>81</v>
      </c>
      <c r="AV118" s="14" t="s">
        <v>128</v>
      </c>
      <c r="AW118" s="14" t="s">
        <v>32</v>
      </c>
      <c r="AX118" s="14" t="s">
        <v>79</v>
      </c>
      <c r="AY118" s="214" t="s">
        <v>121</v>
      </c>
    </row>
    <row r="119" spans="1:65" s="13" customFormat="1" ht="11.25">
      <c r="B119" s="192"/>
      <c r="C119" s="193"/>
      <c r="D119" s="194" t="s">
        <v>132</v>
      </c>
      <c r="E119" s="193"/>
      <c r="F119" s="196" t="s">
        <v>166</v>
      </c>
      <c r="G119" s="193"/>
      <c r="H119" s="197">
        <v>0.46800000000000003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132</v>
      </c>
      <c r="AU119" s="203" t="s">
        <v>81</v>
      </c>
      <c r="AV119" s="13" t="s">
        <v>81</v>
      </c>
      <c r="AW119" s="13" t="s">
        <v>4</v>
      </c>
      <c r="AX119" s="13" t="s">
        <v>79</v>
      </c>
      <c r="AY119" s="203" t="s">
        <v>121</v>
      </c>
    </row>
    <row r="120" spans="1:65" s="12" customFormat="1" ht="22.9" customHeight="1">
      <c r="B120" s="158"/>
      <c r="C120" s="159"/>
      <c r="D120" s="160" t="s">
        <v>70</v>
      </c>
      <c r="E120" s="172" t="s">
        <v>81</v>
      </c>
      <c r="F120" s="172" t="s">
        <v>167</v>
      </c>
      <c r="G120" s="159"/>
      <c r="H120" s="159"/>
      <c r="I120" s="162"/>
      <c r="J120" s="173">
        <f>BK120</f>
        <v>0</v>
      </c>
      <c r="K120" s="159"/>
      <c r="L120" s="164"/>
      <c r="M120" s="165"/>
      <c r="N120" s="166"/>
      <c r="O120" s="166"/>
      <c r="P120" s="167">
        <f>SUM(P121:P127)</f>
        <v>0</v>
      </c>
      <c r="Q120" s="166"/>
      <c r="R120" s="167">
        <f>SUM(R121:R127)</f>
        <v>0.61546002</v>
      </c>
      <c r="S120" s="166"/>
      <c r="T120" s="168">
        <f>SUM(T121:T127)</f>
        <v>0</v>
      </c>
      <c r="AR120" s="169" t="s">
        <v>79</v>
      </c>
      <c r="AT120" s="170" t="s">
        <v>70</v>
      </c>
      <c r="AU120" s="170" t="s">
        <v>79</v>
      </c>
      <c r="AY120" s="169" t="s">
        <v>121</v>
      </c>
      <c r="BK120" s="171">
        <f>SUM(BK121:BK127)</f>
        <v>0</v>
      </c>
    </row>
    <row r="121" spans="1:65" s="2" customFormat="1" ht="21.75" customHeight="1">
      <c r="A121" s="35"/>
      <c r="B121" s="36"/>
      <c r="C121" s="174" t="s">
        <v>168</v>
      </c>
      <c r="D121" s="174" t="s">
        <v>123</v>
      </c>
      <c r="E121" s="175" t="s">
        <v>169</v>
      </c>
      <c r="F121" s="176" t="s">
        <v>170</v>
      </c>
      <c r="G121" s="177" t="s">
        <v>126</v>
      </c>
      <c r="H121" s="178">
        <v>0.246</v>
      </c>
      <c r="I121" s="179"/>
      <c r="J121" s="180">
        <f>ROUND(I121*H121,2)</f>
        <v>0</v>
      </c>
      <c r="K121" s="176" t="s">
        <v>127</v>
      </c>
      <c r="L121" s="40"/>
      <c r="M121" s="181" t="s">
        <v>19</v>
      </c>
      <c r="N121" s="182" t="s">
        <v>42</v>
      </c>
      <c r="O121" s="65"/>
      <c r="P121" s="183">
        <f>O121*H121</f>
        <v>0</v>
      </c>
      <c r="Q121" s="183">
        <v>2.5018699999999998</v>
      </c>
      <c r="R121" s="183">
        <f>Q121*H121</f>
        <v>0.61546002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128</v>
      </c>
      <c r="AT121" s="185" t="s">
        <v>123</v>
      </c>
      <c r="AU121" s="185" t="s">
        <v>81</v>
      </c>
      <c r="AY121" s="18" t="s">
        <v>121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79</v>
      </c>
      <c r="BK121" s="186">
        <f>ROUND(I121*H121,2)</f>
        <v>0</v>
      </c>
      <c r="BL121" s="18" t="s">
        <v>128</v>
      </c>
      <c r="BM121" s="185" t="s">
        <v>171</v>
      </c>
    </row>
    <row r="122" spans="1:65" s="2" customFormat="1" ht="11.25">
      <c r="A122" s="35"/>
      <c r="B122" s="36"/>
      <c r="C122" s="37"/>
      <c r="D122" s="187" t="s">
        <v>130</v>
      </c>
      <c r="E122" s="37"/>
      <c r="F122" s="188" t="s">
        <v>172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130</v>
      </c>
      <c r="AU122" s="18" t="s">
        <v>81</v>
      </c>
    </row>
    <row r="123" spans="1:65" s="13" customFormat="1" ht="11.25">
      <c r="B123" s="192"/>
      <c r="C123" s="193"/>
      <c r="D123" s="194" t="s">
        <v>132</v>
      </c>
      <c r="E123" s="195" t="s">
        <v>19</v>
      </c>
      <c r="F123" s="196" t="s">
        <v>133</v>
      </c>
      <c r="G123" s="193"/>
      <c r="H123" s="197">
        <v>0.23400000000000001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132</v>
      </c>
      <c r="AU123" s="203" t="s">
        <v>81</v>
      </c>
      <c r="AV123" s="13" t="s">
        <v>81</v>
      </c>
      <c r="AW123" s="13" t="s">
        <v>32</v>
      </c>
      <c r="AX123" s="13" t="s">
        <v>71</v>
      </c>
      <c r="AY123" s="203" t="s">
        <v>121</v>
      </c>
    </row>
    <row r="124" spans="1:65" s="15" customFormat="1" ht="11.25">
      <c r="B124" s="215"/>
      <c r="C124" s="216"/>
      <c r="D124" s="194" t="s">
        <v>132</v>
      </c>
      <c r="E124" s="217" t="s">
        <v>19</v>
      </c>
      <c r="F124" s="218" t="s">
        <v>173</v>
      </c>
      <c r="G124" s="216"/>
      <c r="H124" s="219">
        <v>0.23400000000000001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132</v>
      </c>
      <c r="AU124" s="225" t="s">
        <v>81</v>
      </c>
      <c r="AV124" s="15" t="s">
        <v>140</v>
      </c>
      <c r="AW124" s="15" t="s">
        <v>32</v>
      </c>
      <c r="AX124" s="15" t="s">
        <v>71</v>
      </c>
      <c r="AY124" s="225" t="s">
        <v>121</v>
      </c>
    </row>
    <row r="125" spans="1:65" s="13" customFormat="1" ht="11.25">
      <c r="B125" s="192"/>
      <c r="C125" s="193"/>
      <c r="D125" s="194" t="s">
        <v>132</v>
      </c>
      <c r="E125" s="195" t="s">
        <v>19</v>
      </c>
      <c r="F125" s="196" t="s">
        <v>174</v>
      </c>
      <c r="G125" s="193"/>
      <c r="H125" s="197">
        <v>1.2E-2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132</v>
      </c>
      <c r="AU125" s="203" t="s">
        <v>81</v>
      </c>
      <c r="AV125" s="13" t="s">
        <v>81</v>
      </c>
      <c r="AW125" s="13" t="s">
        <v>32</v>
      </c>
      <c r="AX125" s="13" t="s">
        <v>71</v>
      </c>
      <c r="AY125" s="203" t="s">
        <v>121</v>
      </c>
    </row>
    <row r="126" spans="1:65" s="15" customFormat="1" ht="11.25">
      <c r="B126" s="215"/>
      <c r="C126" s="216"/>
      <c r="D126" s="194" t="s">
        <v>132</v>
      </c>
      <c r="E126" s="217" t="s">
        <v>19</v>
      </c>
      <c r="F126" s="218" t="s">
        <v>173</v>
      </c>
      <c r="G126" s="216"/>
      <c r="H126" s="219">
        <v>1.2E-2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132</v>
      </c>
      <c r="AU126" s="225" t="s">
        <v>81</v>
      </c>
      <c r="AV126" s="15" t="s">
        <v>140</v>
      </c>
      <c r="AW126" s="15" t="s">
        <v>32</v>
      </c>
      <c r="AX126" s="15" t="s">
        <v>71</v>
      </c>
      <c r="AY126" s="225" t="s">
        <v>121</v>
      </c>
    </row>
    <row r="127" spans="1:65" s="14" customFormat="1" ht="11.25">
      <c r="B127" s="204"/>
      <c r="C127" s="205"/>
      <c r="D127" s="194" t="s">
        <v>132</v>
      </c>
      <c r="E127" s="206" t="s">
        <v>19</v>
      </c>
      <c r="F127" s="207" t="s">
        <v>134</v>
      </c>
      <c r="G127" s="205"/>
      <c r="H127" s="208">
        <v>0.24600000000000002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132</v>
      </c>
      <c r="AU127" s="214" t="s">
        <v>81</v>
      </c>
      <c r="AV127" s="14" t="s">
        <v>128</v>
      </c>
      <c r="AW127" s="14" t="s">
        <v>32</v>
      </c>
      <c r="AX127" s="14" t="s">
        <v>79</v>
      </c>
      <c r="AY127" s="214" t="s">
        <v>121</v>
      </c>
    </row>
    <row r="128" spans="1:65" s="12" customFormat="1" ht="22.9" customHeight="1">
      <c r="B128" s="158"/>
      <c r="C128" s="159"/>
      <c r="D128" s="160" t="s">
        <v>70</v>
      </c>
      <c r="E128" s="172" t="s">
        <v>128</v>
      </c>
      <c r="F128" s="172" t="s">
        <v>175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SUM(P129:P132)</f>
        <v>0</v>
      </c>
      <c r="Q128" s="166"/>
      <c r="R128" s="167">
        <f>SUM(R129:R132)</f>
        <v>3.3736920000000004E-2</v>
      </c>
      <c r="S128" s="166"/>
      <c r="T128" s="168">
        <f>SUM(T129:T132)</f>
        <v>0</v>
      </c>
      <c r="AR128" s="169" t="s">
        <v>79</v>
      </c>
      <c r="AT128" s="170" t="s">
        <v>70</v>
      </c>
      <c r="AU128" s="170" t="s">
        <v>79</v>
      </c>
      <c r="AY128" s="169" t="s">
        <v>121</v>
      </c>
      <c r="BK128" s="171">
        <f>SUM(BK129:BK132)</f>
        <v>0</v>
      </c>
    </row>
    <row r="129" spans="1:65" s="2" customFormat="1" ht="24.2" customHeight="1">
      <c r="A129" s="35"/>
      <c r="B129" s="36"/>
      <c r="C129" s="174" t="s">
        <v>176</v>
      </c>
      <c r="D129" s="174" t="s">
        <v>123</v>
      </c>
      <c r="E129" s="175" t="s">
        <v>177</v>
      </c>
      <c r="F129" s="176" t="s">
        <v>178</v>
      </c>
      <c r="G129" s="177" t="s">
        <v>126</v>
      </c>
      <c r="H129" s="178">
        <v>1.4E-2</v>
      </c>
      <c r="I129" s="179"/>
      <c r="J129" s="180">
        <f>ROUND(I129*H129,2)</f>
        <v>0</v>
      </c>
      <c r="K129" s="176" t="s">
        <v>127</v>
      </c>
      <c r="L129" s="40"/>
      <c r="M129" s="181" t="s">
        <v>19</v>
      </c>
      <c r="N129" s="182" t="s">
        <v>42</v>
      </c>
      <c r="O129" s="65"/>
      <c r="P129" s="183">
        <f>O129*H129</f>
        <v>0</v>
      </c>
      <c r="Q129" s="183">
        <v>2.40978</v>
      </c>
      <c r="R129" s="183">
        <f>Q129*H129</f>
        <v>3.3736920000000004E-2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128</v>
      </c>
      <c r="AT129" s="185" t="s">
        <v>123</v>
      </c>
      <c r="AU129" s="185" t="s">
        <v>81</v>
      </c>
      <c r="AY129" s="18" t="s">
        <v>121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79</v>
      </c>
      <c r="BK129" s="186">
        <f>ROUND(I129*H129,2)</f>
        <v>0</v>
      </c>
      <c r="BL129" s="18" t="s">
        <v>128</v>
      </c>
      <c r="BM129" s="185" t="s">
        <v>179</v>
      </c>
    </row>
    <row r="130" spans="1:65" s="2" customFormat="1" ht="11.25">
      <c r="A130" s="35"/>
      <c r="B130" s="36"/>
      <c r="C130" s="37"/>
      <c r="D130" s="187" t="s">
        <v>130</v>
      </c>
      <c r="E130" s="37"/>
      <c r="F130" s="188" t="s">
        <v>180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130</v>
      </c>
      <c r="AU130" s="18" t="s">
        <v>81</v>
      </c>
    </row>
    <row r="131" spans="1:65" s="13" customFormat="1" ht="11.25">
      <c r="B131" s="192"/>
      <c r="C131" s="193"/>
      <c r="D131" s="194" t="s">
        <v>132</v>
      </c>
      <c r="E131" s="195" t="s">
        <v>19</v>
      </c>
      <c r="F131" s="196" t="s">
        <v>181</v>
      </c>
      <c r="G131" s="193"/>
      <c r="H131" s="197">
        <v>1.4E-2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132</v>
      </c>
      <c r="AU131" s="203" t="s">
        <v>81</v>
      </c>
      <c r="AV131" s="13" t="s">
        <v>81</v>
      </c>
      <c r="AW131" s="13" t="s">
        <v>32</v>
      </c>
      <c r="AX131" s="13" t="s">
        <v>71</v>
      </c>
      <c r="AY131" s="203" t="s">
        <v>121</v>
      </c>
    </row>
    <row r="132" spans="1:65" s="14" customFormat="1" ht="11.25">
      <c r="B132" s="204"/>
      <c r="C132" s="205"/>
      <c r="D132" s="194" t="s">
        <v>132</v>
      </c>
      <c r="E132" s="206" t="s">
        <v>19</v>
      </c>
      <c r="F132" s="207" t="s">
        <v>134</v>
      </c>
      <c r="G132" s="205"/>
      <c r="H132" s="208">
        <v>1.4E-2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132</v>
      </c>
      <c r="AU132" s="214" t="s">
        <v>81</v>
      </c>
      <c r="AV132" s="14" t="s">
        <v>128</v>
      </c>
      <c r="AW132" s="14" t="s">
        <v>32</v>
      </c>
      <c r="AX132" s="14" t="s">
        <v>79</v>
      </c>
      <c r="AY132" s="214" t="s">
        <v>121</v>
      </c>
    </row>
    <row r="133" spans="1:65" s="12" customFormat="1" ht="22.9" customHeight="1">
      <c r="B133" s="158"/>
      <c r="C133" s="159"/>
      <c r="D133" s="160" t="s">
        <v>70</v>
      </c>
      <c r="E133" s="172" t="s">
        <v>154</v>
      </c>
      <c r="F133" s="172" t="s">
        <v>182</v>
      </c>
      <c r="G133" s="159"/>
      <c r="H133" s="159"/>
      <c r="I133" s="162"/>
      <c r="J133" s="173">
        <f>BK133</f>
        <v>0</v>
      </c>
      <c r="K133" s="159"/>
      <c r="L133" s="164"/>
      <c r="M133" s="165"/>
      <c r="N133" s="166"/>
      <c r="O133" s="166"/>
      <c r="P133" s="167">
        <f>SUM(P134:P148)</f>
        <v>0</v>
      </c>
      <c r="Q133" s="166"/>
      <c r="R133" s="167">
        <f>SUM(R134:R148)</f>
        <v>0.37051015999999998</v>
      </c>
      <c r="S133" s="166"/>
      <c r="T133" s="168">
        <f>SUM(T134:T148)</f>
        <v>0</v>
      </c>
      <c r="AR133" s="169" t="s">
        <v>79</v>
      </c>
      <c r="AT133" s="170" t="s">
        <v>70</v>
      </c>
      <c r="AU133" s="170" t="s">
        <v>79</v>
      </c>
      <c r="AY133" s="169" t="s">
        <v>121</v>
      </c>
      <c r="BK133" s="171">
        <f>SUM(BK134:BK148)</f>
        <v>0</v>
      </c>
    </row>
    <row r="134" spans="1:65" s="2" customFormat="1" ht="21.75" customHeight="1">
      <c r="A134" s="35"/>
      <c r="B134" s="36"/>
      <c r="C134" s="174" t="s">
        <v>183</v>
      </c>
      <c r="D134" s="174" t="s">
        <v>123</v>
      </c>
      <c r="E134" s="175" t="s">
        <v>184</v>
      </c>
      <c r="F134" s="176" t="s">
        <v>185</v>
      </c>
      <c r="G134" s="177" t="s">
        <v>186</v>
      </c>
      <c r="H134" s="178">
        <v>2</v>
      </c>
      <c r="I134" s="179"/>
      <c r="J134" s="180">
        <f>ROUND(I134*H134,2)</f>
        <v>0</v>
      </c>
      <c r="K134" s="176" t="s">
        <v>127</v>
      </c>
      <c r="L134" s="40"/>
      <c r="M134" s="181" t="s">
        <v>19</v>
      </c>
      <c r="N134" s="182" t="s">
        <v>42</v>
      </c>
      <c r="O134" s="65"/>
      <c r="P134" s="183">
        <f>O134*H134</f>
        <v>0</v>
      </c>
      <c r="Q134" s="183">
        <v>0.01</v>
      </c>
      <c r="R134" s="183">
        <f>Q134*H134</f>
        <v>0.02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128</v>
      </c>
      <c r="AT134" s="185" t="s">
        <v>123</v>
      </c>
      <c r="AU134" s="185" t="s">
        <v>81</v>
      </c>
      <c r="AY134" s="18" t="s">
        <v>121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79</v>
      </c>
      <c r="BK134" s="186">
        <f>ROUND(I134*H134,2)</f>
        <v>0</v>
      </c>
      <c r="BL134" s="18" t="s">
        <v>128</v>
      </c>
      <c r="BM134" s="185" t="s">
        <v>187</v>
      </c>
    </row>
    <row r="135" spans="1:65" s="2" customFormat="1" ht="11.25">
      <c r="A135" s="35"/>
      <c r="B135" s="36"/>
      <c r="C135" s="37"/>
      <c r="D135" s="187" t="s">
        <v>130</v>
      </c>
      <c r="E135" s="37"/>
      <c r="F135" s="188" t="s">
        <v>188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130</v>
      </c>
      <c r="AU135" s="18" t="s">
        <v>81</v>
      </c>
    </row>
    <row r="136" spans="1:65" s="13" customFormat="1" ht="11.25">
      <c r="B136" s="192"/>
      <c r="C136" s="193"/>
      <c r="D136" s="194" t="s">
        <v>132</v>
      </c>
      <c r="E136" s="195" t="s">
        <v>19</v>
      </c>
      <c r="F136" s="196" t="s">
        <v>189</v>
      </c>
      <c r="G136" s="193"/>
      <c r="H136" s="197">
        <v>2</v>
      </c>
      <c r="I136" s="198"/>
      <c r="J136" s="193"/>
      <c r="K136" s="193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132</v>
      </c>
      <c r="AU136" s="203" t="s">
        <v>81</v>
      </c>
      <c r="AV136" s="13" t="s">
        <v>81</v>
      </c>
      <c r="AW136" s="13" t="s">
        <v>32</v>
      </c>
      <c r="AX136" s="13" t="s">
        <v>71</v>
      </c>
      <c r="AY136" s="203" t="s">
        <v>121</v>
      </c>
    </row>
    <row r="137" spans="1:65" s="14" customFormat="1" ht="11.25">
      <c r="B137" s="204"/>
      <c r="C137" s="205"/>
      <c r="D137" s="194" t="s">
        <v>132</v>
      </c>
      <c r="E137" s="206" t="s">
        <v>19</v>
      </c>
      <c r="F137" s="207" t="s">
        <v>134</v>
      </c>
      <c r="G137" s="205"/>
      <c r="H137" s="208">
        <v>2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132</v>
      </c>
      <c r="AU137" s="214" t="s">
        <v>81</v>
      </c>
      <c r="AV137" s="14" t="s">
        <v>128</v>
      </c>
      <c r="AW137" s="14" t="s">
        <v>32</v>
      </c>
      <c r="AX137" s="14" t="s">
        <v>79</v>
      </c>
      <c r="AY137" s="214" t="s">
        <v>121</v>
      </c>
    </row>
    <row r="138" spans="1:65" s="2" customFormat="1" ht="24.2" customHeight="1">
      <c r="A138" s="35"/>
      <c r="B138" s="36"/>
      <c r="C138" s="174" t="s">
        <v>190</v>
      </c>
      <c r="D138" s="174" t="s">
        <v>123</v>
      </c>
      <c r="E138" s="175" t="s">
        <v>191</v>
      </c>
      <c r="F138" s="176" t="s">
        <v>192</v>
      </c>
      <c r="G138" s="177" t="s">
        <v>186</v>
      </c>
      <c r="H138" s="178">
        <v>10</v>
      </c>
      <c r="I138" s="179"/>
      <c r="J138" s="180">
        <f>ROUND(I138*H138,2)</f>
        <v>0</v>
      </c>
      <c r="K138" s="176" t="s">
        <v>127</v>
      </c>
      <c r="L138" s="40"/>
      <c r="M138" s="181" t="s">
        <v>19</v>
      </c>
      <c r="N138" s="182" t="s">
        <v>42</v>
      </c>
      <c r="O138" s="65"/>
      <c r="P138" s="183">
        <f>O138*H138</f>
        <v>0</v>
      </c>
      <c r="Q138" s="183">
        <v>1.0200000000000001E-2</v>
      </c>
      <c r="R138" s="183">
        <f>Q138*H138</f>
        <v>0.10200000000000001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128</v>
      </c>
      <c r="AT138" s="185" t="s">
        <v>123</v>
      </c>
      <c r="AU138" s="185" t="s">
        <v>81</v>
      </c>
      <c r="AY138" s="18" t="s">
        <v>121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79</v>
      </c>
      <c r="BK138" s="186">
        <f>ROUND(I138*H138,2)</f>
        <v>0</v>
      </c>
      <c r="BL138" s="18" t="s">
        <v>128</v>
      </c>
      <c r="BM138" s="185" t="s">
        <v>193</v>
      </c>
    </row>
    <row r="139" spans="1:65" s="2" customFormat="1" ht="11.25">
      <c r="A139" s="35"/>
      <c r="B139" s="36"/>
      <c r="C139" s="37"/>
      <c r="D139" s="187" t="s">
        <v>130</v>
      </c>
      <c r="E139" s="37"/>
      <c r="F139" s="188" t="s">
        <v>194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130</v>
      </c>
      <c r="AU139" s="18" t="s">
        <v>81</v>
      </c>
    </row>
    <row r="140" spans="1:65" s="13" customFormat="1" ht="11.25">
      <c r="B140" s="192"/>
      <c r="C140" s="193"/>
      <c r="D140" s="194" t="s">
        <v>132</v>
      </c>
      <c r="E140" s="195" t="s">
        <v>19</v>
      </c>
      <c r="F140" s="196" t="s">
        <v>189</v>
      </c>
      <c r="G140" s="193"/>
      <c r="H140" s="197">
        <v>2</v>
      </c>
      <c r="I140" s="198"/>
      <c r="J140" s="193"/>
      <c r="K140" s="193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132</v>
      </c>
      <c r="AU140" s="203" t="s">
        <v>81</v>
      </c>
      <c r="AV140" s="13" t="s">
        <v>81</v>
      </c>
      <c r="AW140" s="13" t="s">
        <v>32</v>
      </c>
      <c r="AX140" s="13" t="s">
        <v>71</v>
      </c>
      <c r="AY140" s="203" t="s">
        <v>121</v>
      </c>
    </row>
    <row r="141" spans="1:65" s="13" customFormat="1" ht="11.25">
      <c r="B141" s="192"/>
      <c r="C141" s="193"/>
      <c r="D141" s="194" t="s">
        <v>132</v>
      </c>
      <c r="E141" s="195" t="s">
        <v>19</v>
      </c>
      <c r="F141" s="196" t="s">
        <v>195</v>
      </c>
      <c r="G141" s="193"/>
      <c r="H141" s="197">
        <v>2</v>
      </c>
      <c r="I141" s="198"/>
      <c r="J141" s="193"/>
      <c r="K141" s="193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132</v>
      </c>
      <c r="AU141" s="203" t="s">
        <v>81</v>
      </c>
      <c r="AV141" s="13" t="s">
        <v>81</v>
      </c>
      <c r="AW141" s="13" t="s">
        <v>32</v>
      </c>
      <c r="AX141" s="13" t="s">
        <v>71</v>
      </c>
      <c r="AY141" s="203" t="s">
        <v>121</v>
      </c>
    </row>
    <row r="142" spans="1:65" s="13" customFormat="1" ht="11.25">
      <c r="B142" s="192"/>
      <c r="C142" s="193"/>
      <c r="D142" s="194" t="s">
        <v>132</v>
      </c>
      <c r="E142" s="195" t="s">
        <v>19</v>
      </c>
      <c r="F142" s="196" t="s">
        <v>196</v>
      </c>
      <c r="G142" s="193"/>
      <c r="H142" s="197">
        <v>6</v>
      </c>
      <c r="I142" s="198"/>
      <c r="J142" s="193"/>
      <c r="K142" s="193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132</v>
      </c>
      <c r="AU142" s="203" t="s">
        <v>81</v>
      </c>
      <c r="AV142" s="13" t="s">
        <v>81</v>
      </c>
      <c r="AW142" s="13" t="s">
        <v>32</v>
      </c>
      <c r="AX142" s="13" t="s">
        <v>71</v>
      </c>
      <c r="AY142" s="203" t="s">
        <v>121</v>
      </c>
    </row>
    <row r="143" spans="1:65" s="14" customFormat="1" ht="11.25">
      <c r="B143" s="204"/>
      <c r="C143" s="205"/>
      <c r="D143" s="194" t="s">
        <v>132</v>
      </c>
      <c r="E143" s="206" t="s">
        <v>19</v>
      </c>
      <c r="F143" s="207" t="s">
        <v>134</v>
      </c>
      <c r="G143" s="205"/>
      <c r="H143" s="208">
        <v>10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132</v>
      </c>
      <c r="AU143" s="214" t="s">
        <v>81</v>
      </c>
      <c r="AV143" s="14" t="s">
        <v>128</v>
      </c>
      <c r="AW143" s="14" t="s">
        <v>32</v>
      </c>
      <c r="AX143" s="14" t="s">
        <v>79</v>
      </c>
      <c r="AY143" s="214" t="s">
        <v>121</v>
      </c>
    </row>
    <row r="144" spans="1:65" s="2" customFormat="1" ht="24.2" customHeight="1">
      <c r="A144" s="35"/>
      <c r="B144" s="36"/>
      <c r="C144" s="174" t="s">
        <v>197</v>
      </c>
      <c r="D144" s="174" t="s">
        <v>123</v>
      </c>
      <c r="E144" s="175" t="s">
        <v>198</v>
      </c>
      <c r="F144" s="176" t="s">
        <v>199</v>
      </c>
      <c r="G144" s="177" t="s">
        <v>126</v>
      </c>
      <c r="H144" s="178">
        <v>0.108</v>
      </c>
      <c r="I144" s="179"/>
      <c r="J144" s="180">
        <f>ROUND(I144*H144,2)</f>
        <v>0</v>
      </c>
      <c r="K144" s="176" t="s">
        <v>127</v>
      </c>
      <c r="L144" s="40"/>
      <c r="M144" s="181" t="s">
        <v>19</v>
      </c>
      <c r="N144" s="182" t="s">
        <v>42</v>
      </c>
      <c r="O144" s="65"/>
      <c r="P144" s="183">
        <f>O144*H144</f>
        <v>0</v>
      </c>
      <c r="Q144" s="183">
        <v>2.3010199999999998</v>
      </c>
      <c r="R144" s="183">
        <f>Q144*H144</f>
        <v>0.24851015999999998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128</v>
      </c>
      <c r="AT144" s="185" t="s">
        <v>123</v>
      </c>
      <c r="AU144" s="185" t="s">
        <v>81</v>
      </c>
      <c r="AY144" s="18" t="s">
        <v>121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79</v>
      </c>
      <c r="BK144" s="186">
        <f>ROUND(I144*H144,2)</f>
        <v>0</v>
      </c>
      <c r="BL144" s="18" t="s">
        <v>128</v>
      </c>
      <c r="BM144" s="185" t="s">
        <v>200</v>
      </c>
    </row>
    <row r="145" spans="1:65" s="2" customFormat="1" ht="11.25">
      <c r="A145" s="35"/>
      <c r="B145" s="36"/>
      <c r="C145" s="37"/>
      <c r="D145" s="187" t="s">
        <v>130</v>
      </c>
      <c r="E145" s="37"/>
      <c r="F145" s="188" t="s">
        <v>201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130</v>
      </c>
      <c r="AU145" s="18" t="s">
        <v>81</v>
      </c>
    </row>
    <row r="146" spans="1:65" s="13" customFormat="1" ht="11.25">
      <c r="B146" s="192"/>
      <c r="C146" s="193"/>
      <c r="D146" s="194" t="s">
        <v>132</v>
      </c>
      <c r="E146" s="195" t="s">
        <v>19</v>
      </c>
      <c r="F146" s="196" t="s">
        <v>202</v>
      </c>
      <c r="G146" s="193"/>
      <c r="H146" s="197">
        <v>0.09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132</v>
      </c>
      <c r="AU146" s="203" t="s">
        <v>81</v>
      </c>
      <c r="AV146" s="13" t="s">
        <v>81</v>
      </c>
      <c r="AW146" s="13" t="s">
        <v>32</v>
      </c>
      <c r="AX146" s="13" t="s">
        <v>71</v>
      </c>
      <c r="AY146" s="203" t="s">
        <v>121</v>
      </c>
    </row>
    <row r="147" spans="1:65" s="13" customFormat="1" ht="11.25">
      <c r="B147" s="192"/>
      <c r="C147" s="193"/>
      <c r="D147" s="194" t="s">
        <v>132</v>
      </c>
      <c r="E147" s="195" t="s">
        <v>19</v>
      </c>
      <c r="F147" s="196" t="s">
        <v>203</v>
      </c>
      <c r="G147" s="193"/>
      <c r="H147" s="197">
        <v>1.7999999999999999E-2</v>
      </c>
      <c r="I147" s="198"/>
      <c r="J147" s="193"/>
      <c r="K147" s="193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132</v>
      </c>
      <c r="AU147" s="203" t="s">
        <v>81</v>
      </c>
      <c r="AV147" s="13" t="s">
        <v>81</v>
      </c>
      <c r="AW147" s="13" t="s">
        <v>32</v>
      </c>
      <c r="AX147" s="13" t="s">
        <v>71</v>
      </c>
      <c r="AY147" s="203" t="s">
        <v>121</v>
      </c>
    </row>
    <row r="148" spans="1:65" s="14" customFormat="1" ht="11.25">
      <c r="B148" s="204"/>
      <c r="C148" s="205"/>
      <c r="D148" s="194" t="s">
        <v>132</v>
      </c>
      <c r="E148" s="206" t="s">
        <v>19</v>
      </c>
      <c r="F148" s="207" t="s">
        <v>134</v>
      </c>
      <c r="G148" s="205"/>
      <c r="H148" s="208">
        <v>0.108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132</v>
      </c>
      <c r="AU148" s="214" t="s">
        <v>81</v>
      </c>
      <c r="AV148" s="14" t="s">
        <v>128</v>
      </c>
      <c r="AW148" s="14" t="s">
        <v>32</v>
      </c>
      <c r="AX148" s="14" t="s">
        <v>79</v>
      </c>
      <c r="AY148" s="214" t="s">
        <v>121</v>
      </c>
    </row>
    <row r="149" spans="1:65" s="12" customFormat="1" ht="22.9" customHeight="1">
      <c r="B149" s="158"/>
      <c r="C149" s="159"/>
      <c r="D149" s="160" t="s">
        <v>70</v>
      </c>
      <c r="E149" s="172" t="s">
        <v>176</v>
      </c>
      <c r="F149" s="172" t="s">
        <v>204</v>
      </c>
      <c r="G149" s="159"/>
      <c r="H149" s="159"/>
      <c r="I149" s="162"/>
      <c r="J149" s="173">
        <f>BK149</f>
        <v>0</v>
      </c>
      <c r="K149" s="159"/>
      <c r="L149" s="164"/>
      <c r="M149" s="165"/>
      <c r="N149" s="166"/>
      <c r="O149" s="166"/>
      <c r="P149" s="167">
        <f>SUM(P150:P210)</f>
        <v>0</v>
      </c>
      <c r="Q149" s="166"/>
      <c r="R149" s="167">
        <f>SUM(R150:R210)</f>
        <v>8.525099999999999E-3</v>
      </c>
      <c r="S149" s="166"/>
      <c r="T149" s="168">
        <f>SUM(T150:T210)</f>
        <v>0.42671200000000004</v>
      </c>
      <c r="AR149" s="169" t="s">
        <v>79</v>
      </c>
      <c r="AT149" s="170" t="s">
        <v>70</v>
      </c>
      <c r="AU149" s="170" t="s">
        <v>79</v>
      </c>
      <c r="AY149" s="169" t="s">
        <v>121</v>
      </c>
      <c r="BK149" s="171">
        <f>SUM(BK150:BK210)</f>
        <v>0</v>
      </c>
    </row>
    <row r="150" spans="1:65" s="2" customFormat="1" ht="21.75" customHeight="1">
      <c r="A150" s="35"/>
      <c r="B150" s="36"/>
      <c r="C150" s="174" t="s">
        <v>205</v>
      </c>
      <c r="D150" s="174" t="s">
        <v>123</v>
      </c>
      <c r="E150" s="175" t="s">
        <v>206</v>
      </c>
      <c r="F150" s="176" t="s">
        <v>207</v>
      </c>
      <c r="G150" s="177" t="s">
        <v>208</v>
      </c>
      <c r="H150" s="178">
        <v>2</v>
      </c>
      <c r="I150" s="179"/>
      <c r="J150" s="180">
        <f>ROUND(I150*H150,2)</f>
        <v>0</v>
      </c>
      <c r="K150" s="176" t="s">
        <v>127</v>
      </c>
      <c r="L150" s="40"/>
      <c r="M150" s="181" t="s">
        <v>19</v>
      </c>
      <c r="N150" s="182" t="s">
        <v>42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128</v>
      </c>
      <c r="AT150" s="185" t="s">
        <v>123</v>
      </c>
      <c r="AU150" s="185" t="s">
        <v>81</v>
      </c>
      <c r="AY150" s="18" t="s">
        <v>121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79</v>
      </c>
      <c r="BK150" s="186">
        <f>ROUND(I150*H150,2)</f>
        <v>0</v>
      </c>
      <c r="BL150" s="18" t="s">
        <v>128</v>
      </c>
      <c r="BM150" s="185" t="s">
        <v>209</v>
      </c>
    </row>
    <row r="151" spans="1:65" s="2" customFormat="1" ht="11.25">
      <c r="A151" s="35"/>
      <c r="B151" s="36"/>
      <c r="C151" s="37"/>
      <c r="D151" s="187" t="s">
        <v>130</v>
      </c>
      <c r="E151" s="37"/>
      <c r="F151" s="188" t="s">
        <v>210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130</v>
      </c>
      <c r="AU151" s="18" t="s">
        <v>81</v>
      </c>
    </row>
    <row r="152" spans="1:65" s="2" customFormat="1" ht="21.75" customHeight="1">
      <c r="A152" s="35"/>
      <c r="B152" s="36"/>
      <c r="C152" s="174" t="s">
        <v>211</v>
      </c>
      <c r="D152" s="174" t="s">
        <v>123</v>
      </c>
      <c r="E152" s="175" t="s">
        <v>212</v>
      </c>
      <c r="F152" s="176" t="s">
        <v>213</v>
      </c>
      <c r="G152" s="177" t="s">
        <v>208</v>
      </c>
      <c r="H152" s="178">
        <v>30</v>
      </c>
      <c r="I152" s="179"/>
      <c r="J152" s="180">
        <f>ROUND(I152*H152,2)</f>
        <v>0</v>
      </c>
      <c r="K152" s="176" t="s">
        <v>127</v>
      </c>
      <c r="L152" s="40"/>
      <c r="M152" s="181" t="s">
        <v>19</v>
      </c>
      <c r="N152" s="182" t="s">
        <v>42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128</v>
      </c>
      <c r="AT152" s="185" t="s">
        <v>123</v>
      </c>
      <c r="AU152" s="185" t="s">
        <v>81</v>
      </c>
      <c r="AY152" s="18" t="s">
        <v>121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79</v>
      </c>
      <c r="BK152" s="186">
        <f>ROUND(I152*H152,2)</f>
        <v>0</v>
      </c>
      <c r="BL152" s="18" t="s">
        <v>128</v>
      </c>
      <c r="BM152" s="185" t="s">
        <v>214</v>
      </c>
    </row>
    <row r="153" spans="1:65" s="2" customFormat="1" ht="11.25">
      <c r="A153" s="35"/>
      <c r="B153" s="36"/>
      <c r="C153" s="37"/>
      <c r="D153" s="187" t="s">
        <v>130</v>
      </c>
      <c r="E153" s="37"/>
      <c r="F153" s="188" t="s">
        <v>215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130</v>
      </c>
      <c r="AU153" s="18" t="s">
        <v>81</v>
      </c>
    </row>
    <row r="154" spans="1:65" s="13" customFormat="1" ht="11.25">
      <c r="B154" s="192"/>
      <c r="C154" s="193"/>
      <c r="D154" s="194" t="s">
        <v>132</v>
      </c>
      <c r="E154" s="193"/>
      <c r="F154" s="196" t="s">
        <v>216</v>
      </c>
      <c r="G154" s="193"/>
      <c r="H154" s="197">
        <v>30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132</v>
      </c>
      <c r="AU154" s="203" t="s">
        <v>81</v>
      </c>
      <c r="AV154" s="13" t="s">
        <v>81</v>
      </c>
      <c r="AW154" s="13" t="s">
        <v>4</v>
      </c>
      <c r="AX154" s="13" t="s">
        <v>79</v>
      </c>
      <c r="AY154" s="203" t="s">
        <v>121</v>
      </c>
    </row>
    <row r="155" spans="1:65" s="2" customFormat="1" ht="21.75" customHeight="1">
      <c r="A155" s="35"/>
      <c r="B155" s="36"/>
      <c r="C155" s="174" t="s">
        <v>8</v>
      </c>
      <c r="D155" s="174" t="s">
        <v>123</v>
      </c>
      <c r="E155" s="175" t="s">
        <v>217</v>
      </c>
      <c r="F155" s="176" t="s">
        <v>218</v>
      </c>
      <c r="G155" s="177" t="s">
        <v>208</v>
      </c>
      <c r="H155" s="178">
        <v>2</v>
      </c>
      <c r="I155" s="179"/>
      <c r="J155" s="180">
        <f>ROUND(I155*H155,2)</f>
        <v>0</v>
      </c>
      <c r="K155" s="176" t="s">
        <v>127</v>
      </c>
      <c r="L155" s="40"/>
      <c r="M155" s="181" t="s">
        <v>19</v>
      </c>
      <c r="N155" s="182" t="s">
        <v>42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128</v>
      </c>
      <c r="AT155" s="185" t="s">
        <v>123</v>
      </c>
      <c r="AU155" s="185" t="s">
        <v>81</v>
      </c>
      <c r="AY155" s="18" t="s">
        <v>121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79</v>
      </c>
      <c r="BK155" s="186">
        <f>ROUND(I155*H155,2)</f>
        <v>0</v>
      </c>
      <c r="BL155" s="18" t="s">
        <v>128</v>
      </c>
      <c r="BM155" s="185" t="s">
        <v>219</v>
      </c>
    </row>
    <row r="156" spans="1:65" s="2" customFormat="1" ht="11.25">
      <c r="A156" s="35"/>
      <c r="B156" s="36"/>
      <c r="C156" s="37"/>
      <c r="D156" s="187" t="s">
        <v>130</v>
      </c>
      <c r="E156" s="37"/>
      <c r="F156" s="188" t="s">
        <v>220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130</v>
      </c>
      <c r="AU156" s="18" t="s">
        <v>81</v>
      </c>
    </row>
    <row r="157" spans="1:65" s="2" customFormat="1" ht="24.2" customHeight="1">
      <c r="A157" s="35"/>
      <c r="B157" s="36"/>
      <c r="C157" s="174" t="s">
        <v>221</v>
      </c>
      <c r="D157" s="174" t="s">
        <v>123</v>
      </c>
      <c r="E157" s="175" t="s">
        <v>222</v>
      </c>
      <c r="F157" s="176" t="s">
        <v>223</v>
      </c>
      <c r="G157" s="177" t="s">
        <v>224</v>
      </c>
      <c r="H157" s="178">
        <v>50</v>
      </c>
      <c r="I157" s="179"/>
      <c r="J157" s="180">
        <f>ROUND(I157*H157,2)</f>
        <v>0</v>
      </c>
      <c r="K157" s="176" t="s">
        <v>127</v>
      </c>
      <c r="L157" s="40"/>
      <c r="M157" s="181" t="s">
        <v>19</v>
      </c>
      <c r="N157" s="182" t="s">
        <v>42</v>
      </c>
      <c r="O157" s="65"/>
      <c r="P157" s="183">
        <f>O157*H157</f>
        <v>0</v>
      </c>
      <c r="Q157" s="183">
        <v>4.0000000000000003E-5</v>
      </c>
      <c r="R157" s="183">
        <f>Q157*H157</f>
        <v>2E-3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128</v>
      </c>
      <c r="AT157" s="185" t="s">
        <v>123</v>
      </c>
      <c r="AU157" s="185" t="s">
        <v>81</v>
      </c>
      <c r="AY157" s="18" t="s">
        <v>121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128</v>
      </c>
      <c r="BM157" s="185" t="s">
        <v>225</v>
      </c>
    </row>
    <row r="158" spans="1:65" s="2" customFormat="1" ht="11.25">
      <c r="A158" s="35"/>
      <c r="B158" s="36"/>
      <c r="C158" s="37"/>
      <c r="D158" s="187" t="s">
        <v>130</v>
      </c>
      <c r="E158" s="37"/>
      <c r="F158" s="188" t="s">
        <v>226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130</v>
      </c>
      <c r="AU158" s="18" t="s">
        <v>81</v>
      </c>
    </row>
    <row r="159" spans="1:65" s="13" customFormat="1" ht="11.25">
      <c r="B159" s="192"/>
      <c r="C159" s="193"/>
      <c r="D159" s="194" t="s">
        <v>132</v>
      </c>
      <c r="E159" s="195" t="s">
        <v>19</v>
      </c>
      <c r="F159" s="196" t="s">
        <v>227</v>
      </c>
      <c r="G159" s="193"/>
      <c r="H159" s="197">
        <v>50</v>
      </c>
      <c r="I159" s="198"/>
      <c r="J159" s="193"/>
      <c r="K159" s="193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132</v>
      </c>
      <c r="AU159" s="203" t="s">
        <v>81</v>
      </c>
      <c r="AV159" s="13" t="s">
        <v>81</v>
      </c>
      <c r="AW159" s="13" t="s">
        <v>32</v>
      </c>
      <c r="AX159" s="13" t="s">
        <v>71</v>
      </c>
      <c r="AY159" s="203" t="s">
        <v>121</v>
      </c>
    </row>
    <row r="160" spans="1:65" s="14" customFormat="1" ht="11.25">
      <c r="B160" s="204"/>
      <c r="C160" s="205"/>
      <c r="D160" s="194" t="s">
        <v>132</v>
      </c>
      <c r="E160" s="206" t="s">
        <v>19</v>
      </c>
      <c r="F160" s="207" t="s">
        <v>134</v>
      </c>
      <c r="G160" s="205"/>
      <c r="H160" s="208">
        <v>50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132</v>
      </c>
      <c r="AU160" s="214" t="s">
        <v>81</v>
      </c>
      <c r="AV160" s="14" t="s">
        <v>128</v>
      </c>
      <c r="AW160" s="14" t="s">
        <v>32</v>
      </c>
      <c r="AX160" s="14" t="s">
        <v>79</v>
      </c>
      <c r="AY160" s="214" t="s">
        <v>121</v>
      </c>
    </row>
    <row r="161" spans="1:65" s="2" customFormat="1" ht="16.5" customHeight="1">
      <c r="A161" s="35"/>
      <c r="B161" s="36"/>
      <c r="C161" s="174" t="s">
        <v>228</v>
      </c>
      <c r="D161" s="174" t="s">
        <v>123</v>
      </c>
      <c r="E161" s="175" t="s">
        <v>229</v>
      </c>
      <c r="F161" s="176" t="s">
        <v>230</v>
      </c>
      <c r="G161" s="177" t="s">
        <v>126</v>
      </c>
      <c r="H161" s="178">
        <v>0.108</v>
      </c>
      <c r="I161" s="179"/>
      <c r="J161" s="180">
        <f>ROUND(I161*H161,2)</f>
        <v>0</v>
      </c>
      <c r="K161" s="176" t="s">
        <v>127</v>
      </c>
      <c r="L161" s="40"/>
      <c r="M161" s="181" t="s">
        <v>19</v>
      </c>
      <c r="N161" s="182" t="s">
        <v>42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2.2000000000000002</v>
      </c>
      <c r="T161" s="184">
        <f>S161*H161</f>
        <v>0.23760000000000001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128</v>
      </c>
      <c r="AT161" s="185" t="s">
        <v>123</v>
      </c>
      <c r="AU161" s="185" t="s">
        <v>81</v>
      </c>
      <c r="AY161" s="18" t="s">
        <v>121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79</v>
      </c>
      <c r="BK161" s="186">
        <f>ROUND(I161*H161,2)</f>
        <v>0</v>
      </c>
      <c r="BL161" s="18" t="s">
        <v>128</v>
      </c>
      <c r="BM161" s="185" t="s">
        <v>231</v>
      </c>
    </row>
    <row r="162" spans="1:65" s="2" customFormat="1" ht="11.25">
      <c r="A162" s="35"/>
      <c r="B162" s="36"/>
      <c r="C162" s="37"/>
      <c r="D162" s="187" t="s">
        <v>130</v>
      </c>
      <c r="E162" s="37"/>
      <c r="F162" s="188" t="s">
        <v>232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130</v>
      </c>
      <c r="AU162" s="18" t="s">
        <v>81</v>
      </c>
    </row>
    <row r="163" spans="1:65" s="13" customFormat="1" ht="11.25">
      <c r="B163" s="192"/>
      <c r="C163" s="193"/>
      <c r="D163" s="194" t="s">
        <v>132</v>
      </c>
      <c r="E163" s="195" t="s">
        <v>19</v>
      </c>
      <c r="F163" s="196" t="s">
        <v>233</v>
      </c>
      <c r="G163" s="193"/>
      <c r="H163" s="197">
        <v>0.09</v>
      </c>
      <c r="I163" s="198"/>
      <c r="J163" s="193"/>
      <c r="K163" s="193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132</v>
      </c>
      <c r="AU163" s="203" t="s">
        <v>81</v>
      </c>
      <c r="AV163" s="13" t="s">
        <v>81</v>
      </c>
      <c r="AW163" s="13" t="s">
        <v>32</v>
      </c>
      <c r="AX163" s="13" t="s">
        <v>71</v>
      </c>
      <c r="AY163" s="203" t="s">
        <v>121</v>
      </c>
    </row>
    <row r="164" spans="1:65" s="13" customFormat="1" ht="11.25">
      <c r="B164" s="192"/>
      <c r="C164" s="193"/>
      <c r="D164" s="194" t="s">
        <v>132</v>
      </c>
      <c r="E164" s="195" t="s">
        <v>19</v>
      </c>
      <c r="F164" s="196" t="s">
        <v>234</v>
      </c>
      <c r="G164" s="193"/>
      <c r="H164" s="197">
        <v>1.7999999999999999E-2</v>
      </c>
      <c r="I164" s="198"/>
      <c r="J164" s="193"/>
      <c r="K164" s="193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132</v>
      </c>
      <c r="AU164" s="203" t="s">
        <v>81</v>
      </c>
      <c r="AV164" s="13" t="s">
        <v>81</v>
      </c>
      <c r="AW164" s="13" t="s">
        <v>32</v>
      </c>
      <c r="AX164" s="13" t="s">
        <v>71</v>
      </c>
      <c r="AY164" s="203" t="s">
        <v>121</v>
      </c>
    </row>
    <row r="165" spans="1:65" s="14" customFormat="1" ht="11.25">
      <c r="B165" s="204"/>
      <c r="C165" s="205"/>
      <c r="D165" s="194" t="s">
        <v>132</v>
      </c>
      <c r="E165" s="206" t="s">
        <v>19</v>
      </c>
      <c r="F165" s="207" t="s">
        <v>134</v>
      </c>
      <c r="G165" s="205"/>
      <c r="H165" s="208">
        <v>0.108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132</v>
      </c>
      <c r="AU165" s="214" t="s">
        <v>81</v>
      </c>
      <c r="AV165" s="14" t="s">
        <v>128</v>
      </c>
      <c r="AW165" s="14" t="s">
        <v>32</v>
      </c>
      <c r="AX165" s="14" t="s">
        <v>79</v>
      </c>
      <c r="AY165" s="214" t="s">
        <v>121</v>
      </c>
    </row>
    <row r="166" spans="1:65" s="2" customFormat="1" ht="21.75" customHeight="1">
      <c r="A166" s="35"/>
      <c r="B166" s="36"/>
      <c r="C166" s="174" t="s">
        <v>235</v>
      </c>
      <c r="D166" s="174" t="s">
        <v>123</v>
      </c>
      <c r="E166" s="175" t="s">
        <v>236</v>
      </c>
      <c r="F166" s="176" t="s">
        <v>237</v>
      </c>
      <c r="G166" s="177" t="s">
        <v>126</v>
      </c>
      <c r="H166" s="178">
        <v>0.108</v>
      </c>
      <c r="I166" s="179"/>
      <c r="J166" s="180">
        <f>ROUND(I166*H166,2)</f>
        <v>0</v>
      </c>
      <c r="K166" s="176" t="s">
        <v>127</v>
      </c>
      <c r="L166" s="40"/>
      <c r="M166" s="181" t="s">
        <v>19</v>
      </c>
      <c r="N166" s="182" t="s">
        <v>42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2.9000000000000001E-2</v>
      </c>
      <c r="T166" s="184">
        <f>S166*H166</f>
        <v>3.1320000000000002E-3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128</v>
      </c>
      <c r="AT166" s="185" t="s">
        <v>123</v>
      </c>
      <c r="AU166" s="185" t="s">
        <v>81</v>
      </c>
      <c r="AY166" s="18" t="s">
        <v>121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79</v>
      </c>
      <c r="BK166" s="186">
        <f>ROUND(I166*H166,2)</f>
        <v>0</v>
      </c>
      <c r="BL166" s="18" t="s">
        <v>128</v>
      </c>
      <c r="BM166" s="185" t="s">
        <v>238</v>
      </c>
    </row>
    <row r="167" spans="1:65" s="2" customFormat="1" ht="11.25">
      <c r="A167" s="35"/>
      <c r="B167" s="36"/>
      <c r="C167" s="37"/>
      <c r="D167" s="187" t="s">
        <v>130</v>
      </c>
      <c r="E167" s="37"/>
      <c r="F167" s="188" t="s">
        <v>239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130</v>
      </c>
      <c r="AU167" s="18" t="s">
        <v>81</v>
      </c>
    </row>
    <row r="168" spans="1:65" s="2" customFormat="1" ht="24.2" customHeight="1">
      <c r="A168" s="35"/>
      <c r="B168" s="36"/>
      <c r="C168" s="174" t="s">
        <v>240</v>
      </c>
      <c r="D168" s="174" t="s">
        <v>123</v>
      </c>
      <c r="E168" s="175" t="s">
        <v>241</v>
      </c>
      <c r="F168" s="176" t="s">
        <v>242</v>
      </c>
      <c r="G168" s="177" t="s">
        <v>224</v>
      </c>
      <c r="H168" s="178">
        <v>0.5</v>
      </c>
      <c r="I168" s="179"/>
      <c r="J168" s="180">
        <f>ROUND(I168*H168,2)</f>
        <v>0</v>
      </c>
      <c r="K168" s="176" t="s">
        <v>127</v>
      </c>
      <c r="L168" s="40"/>
      <c r="M168" s="181" t="s">
        <v>19</v>
      </c>
      <c r="N168" s="182" t="s">
        <v>42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5.7000000000000002E-2</v>
      </c>
      <c r="T168" s="184">
        <f>S168*H168</f>
        <v>2.8500000000000001E-2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128</v>
      </c>
      <c r="AT168" s="185" t="s">
        <v>123</v>
      </c>
      <c r="AU168" s="185" t="s">
        <v>81</v>
      </c>
      <c r="AY168" s="18" t="s">
        <v>121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79</v>
      </c>
      <c r="BK168" s="186">
        <f>ROUND(I168*H168,2)</f>
        <v>0</v>
      </c>
      <c r="BL168" s="18" t="s">
        <v>128</v>
      </c>
      <c r="BM168" s="185" t="s">
        <v>243</v>
      </c>
    </row>
    <row r="169" spans="1:65" s="2" customFormat="1" ht="11.25">
      <c r="A169" s="35"/>
      <c r="B169" s="36"/>
      <c r="C169" s="37"/>
      <c r="D169" s="187" t="s">
        <v>130</v>
      </c>
      <c r="E169" s="37"/>
      <c r="F169" s="188" t="s">
        <v>244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130</v>
      </c>
      <c r="AU169" s="18" t="s">
        <v>81</v>
      </c>
    </row>
    <row r="170" spans="1:65" s="13" customFormat="1" ht="11.25">
      <c r="B170" s="192"/>
      <c r="C170" s="193"/>
      <c r="D170" s="194" t="s">
        <v>132</v>
      </c>
      <c r="E170" s="195" t="s">
        <v>19</v>
      </c>
      <c r="F170" s="196" t="s">
        <v>245</v>
      </c>
      <c r="G170" s="193"/>
      <c r="H170" s="197">
        <v>0.5</v>
      </c>
      <c r="I170" s="198"/>
      <c r="J170" s="193"/>
      <c r="K170" s="193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132</v>
      </c>
      <c r="AU170" s="203" t="s">
        <v>81</v>
      </c>
      <c r="AV170" s="13" t="s">
        <v>81</v>
      </c>
      <c r="AW170" s="13" t="s">
        <v>32</v>
      </c>
      <c r="AX170" s="13" t="s">
        <v>71</v>
      </c>
      <c r="AY170" s="203" t="s">
        <v>121</v>
      </c>
    </row>
    <row r="171" spans="1:65" s="14" customFormat="1" ht="11.25">
      <c r="B171" s="204"/>
      <c r="C171" s="205"/>
      <c r="D171" s="194" t="s">
        <v>132</v>
      </c>
      <c r="E171" s="206" t="s">
        <v>19</v>
      </c>
      <c r="F171" s="207" t="s">
        <v>134</v>
      </c>
      <c r="G171" s="205"/>
      <c r="H171" s="208">
        <v>0.5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132</v>
      </c>
      <c r="AU171" s="214" t="s">
        <v>81</v>
      </c>
      <c r="AV171" s="14" t="s">
        <v>128</v>
      </c>
      <c r="AW171" s="14" t="s">
        <v>32</v>
      </c>
      <c r="AX171" s="14" t="s">
        <v>79</v>
      </c>
      <c r="AY171" s="214" t="s">
        <v>121</v>
      </c>
    </row>
    <row r="172" spans="1:65" s="2" customFormat="1" ht="24.2" customHeight="1">
      <c r="A172" s="35"/>
      <c r="B172" s="36"/>
      <c r="C172" s="174" t="s">
        <v>246</v>
      </c>
      <c r="D172" s="174" t="s">
        <v>123</v>
      </c>
      <c r="E172" s="175" t="s">
        <v>247</v>
      </c>
      <c r="F172" s="176" t="s">
        <v>248</v>
      </c>
      <c r="G172" s="177" t="s">
        <v>186</v>
      </c>
      <c r="H172" s="178">
        <v>2</v>
      </c>
      <c r="I172" s="179"/>
      <c r="J172" s="180">
        <f>ROUND(I172*H172,2)</f>
        <v>0</v>
      </c>
      <c r="K172" s="176" t="s">
        <v>127</v>
      </c>
      <c r="L172" s="40"/>
      <c r="M172" s="181" t="s">
        <v>19</v>
      </c>
      <c r="N172" s="182" t="s">
        <v>42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2.1999999999999999E-2</v>
      </c>
      <c r="T172" s="184">
        <f>S172*H172</f>
        <v>4.3999999999999997E-2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128</v>
      </c>
      <c r="AT172" s="185" t="s">
        <v>123</v>
      </c>
      <c r="AU172" s="185" t="s">
        <v>81</v>
      </c>
      <c r="AY172" s="18" t="s">
        <v>121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79</v>
      </c>
      <c r="BK172" s="186">
        <f>ROUND(I172*H172,2)</f>
        <v>0</v>
      </c>
      <c r="BL172" s="18" t="s">
        <v>128</v>
      </c>
      <c r="BM172" s="185" t="s">
        <v>249</v>
      </c>
    </row>
    <row r="173" spans="1:65" s="2" customFormat="1" ht="11.25">
      <c r="A173" s="35"/>
      <c r="B173" s="36"/>
      <c r="C173" s="37"/>
      <c r="D173" s="187" t="s">
        <v>130</v>
      </c>
      <c r="E173" s="37"/>
      <c r="F173" s="188" t="s">
        <v>250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130</v>
      </c>
      <c r="AU173" s="18" t="s">
        <v>81</v>
      </c>
    </row>
    <row r="174" spans="1:65" s="13" customFormat="1" ht="11.25">
      <c r="B174" s="192"/>
      <c r="C174" s="193"/>
      <c r="D174" s="194" t="s">
        <v>132</v>
      </c>
      <c r="E174" s="195" t="s">
        <v>19</v>
      </c>
      <c r="F174" s="196" t="s">
        <v>251</v>
      </c>
      <c r="G174" s="193"/>
      <c r="H174" s="197">
        <v>2</v>
      </c>
      <c r="I174" s="198"/>
      <c r="J174" s="193"/>
      <c r="K174" s="193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132</v>
      </c>
      <c r="AU174" s="203" t="s">
        <v>81</v>
      </c>
      <c r="AV174" s="13" t="s">
        <v>81</v>
      </c>
      <c r="AW174" s="13" t="s">
        <v>32</v>
      </c>
      <c r="AX174" s="13" t="s">
        <v>71</v>
      </c>
      <c r="AY174" s="203" t="s">
        <v>121</v>
      </c>
    </row>
    <row r="175" spans="1:65" s="14" customFormat="1" ht="11.25">
      <c r="B175" s="204"/>
      <c r="C175" s="205"/>
      <c r="D175" s="194" t="s">
        <v>132</v>
      </c>
      <c r="E175" s="206" t="s">
        <v>19</v>
      </c>
      <c r="F175" s="207" t="s">
        <v>134</v>
      </c>
      <c r="G175" s="205"/>
      <c r="H175" s="208">
        <v>2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132</v>
      </c>
      <c r="AU175" s="214" t="s">
        <v>81</v>
      </c>
      <c r="AV175" s="14" t="s">
        <v>128</v>
      </c>
      <c r="AW175" s="14" t="s">
        <v>32</v>
      </c>
      <c r="AX175" s="14" t="s">
        <v>79</v>
      </c>
      <c r="AY175" s="214" t="s">
        <v>121</v>
      </c>
    </row>
    <row r="176" spans="1:65" s="2" customFormat="1" ht="24.2" customHeight="1">
      <c r="A176" s="35"/>
      <c r="B176" s="36"/>
      <c r="C176" s="174" t="s">
        <v>7</v>
      </c>
      <c r="D176" s="174" t="s">
        <v>123</v>
      </c>
      <c r="E176" s="175" t="s">
        <v>252</v>
      </c>
      <c r="F176" s="176" t="s">
        <v>253</v>
      </c>
      <c r="G176" s="177" t="s">
        <v>186</v>
      </c>
      <c r="H176" s="178">
        <v>2</v>
      </c>
      <c r="I176" s="179"/>
      <c r="J176" s="180">
        <f>ROUND(I176*H176,2)</f>
        <v>0</v>
      </c>
      <c r="K176" s="176" t="s">
        <v>127</v>
      </c>
      <c r="L176" s="40"/>
      <c r="M176" s="181" t="s">
        <v>19</v>
      </c>
      <c r="N176" s="182" t="s">
        <v>42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3.1E-2</v>
      </c>
      <c r="T176" s="184">
        <f>S176*H176</f>
        <v>6.2E-2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128</v>
      </c>
      <c r="AT176" s="185" t="s">
        <v>123</v>
      </c>
      <c r="AU176" s="185" t="s">
        <v>81</v>
      </c>
      <c r="AY176" s="18" t="s">
        <v>121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79</v>
      </c>
      <c r="BK176" s="186">
        <f>ROUND(I176*H176,2)</f>
        <v>0</v>
      </c>
      <c r="BL176" s="18" t="s">
        <v>128</v>
      </c>
      <c r="BM176" s="185" t="s">
        <v>254</v>
      </c>
    </row>
    <row r="177" spans="1:65" s="2" customFormat="1" ht="11.25">
      <c r="A177" s="35"/>
      <c r="B177" s="36"/>
      <c r="C177" s="37"/>
      <c r="D177" s="187" t="s">
        <v>130</v>
      </c>
      <c r="E177" s="37"/>
      <c r="F177" s="188" t="s">
        <v>255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130</v>
      </c>
      <c r="AU177" s="18" t="s">
        <v>81</v>
      </c>
    </row>
    <row r="178" spans="1:65" s="13" customFormat="1" ht="11.25">
      <c r="B178" s="192"/>
      <c r="C178" s="193"/>
      <c r="D178" s="194" t="s">
        <v>132</v>
      </c>
      <c r="E178" s="195" t="s">
        <v>19</v>
      </c>
      <c r="F178" s="196" t="s">
        <v>195</v>
      </c>
      <c r="G178" s="193"/>
      <c r="H178" s="197">
        <v>2</v>
      </c>
      <c r="I178" s="198"/>
      <c r="J178" s="193"/>
      <c r="K178" s="193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132</v>
      </c>
      <c r="AU178" s="203" t="s">
        <v>81</v>
      </c>
      <c r="AV178" s="13" t="s">
        <v>81</v>
      </c>
      <c r="AW178" s="13" t="s">
        <v>32</v>
      </c>
      <c r="AX178" s="13" t="s">
        <v>71</v>
      </c>
      <c r="AY178" s="203" t="s">
        <v>121</v>
      </c>
    </row>
    <row r="179" spans="1:65" s="14" customFormat="1" ht="11.25">
      <c r="B179" s="204"/>
      <c r="C179" s="205"/>
      <c r="D179" s="194" t="s">
        <v>132</v>
      </c>
      <c r="E179" s="206" t="s">
        <v>19</v>
      </c>
      <c r="F179" s="207" t="s">
        <v>134</v>
      </c>
      <c r="G179" s="205"/>
      <c r="H179" s="208">
        <v>2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132</v>
      </c>
      <c r="AU179" s="214" t="s">
        <v>81</v>
      </c>
      <c r="AV179" s="14" t="s">
        <v>128</v>
      </c>
      <c r="AW179" s="14" t="s">
        <v>32</v>
      </c>
      <c r="AX179" s="14" t="s">
        <v>79</v>
      </c>
      <c r="AY179" s="214" t="s">
        <v>121</v>
      </c>
    </row>
    <row r="180" spans="1:65" s="2" customFormat="1" ht="16.5" customHeight="1">
      <c r="A180" s="35"/>
      <c r="B180" s="36"/>
      <c r="C180" s="174" t="s">
        <v>256</v>
      </c>
      <c r="D180" s="174" t="s">
        <v>123</v>
      </c>
      <c r="E180" s="175" t="s">
        <v>257</v>
      </c>
      <c r="F180" s="176" t="s">
        <v>258</v>
      </c>
      <c r="G180" s="177" t="s">
        <v>224</v>
      </c>
      <c r="H180" s="178">
        <v>0.78</v>
      </c>
      <c r="I180" s="179"/>
      <c r="J180" s="180">
        <f>ROUND(I180*H180,2)</f>
        <v>0</v>
      </c>
      <c r="K180" s="176" t="s">
        <v>127</v>
      </c>
      <c r="L180" s="40"/>
      <c r="M180" s="181" t="s">
        <v>19</v>
      </c>
      <c r="N180" s="182" t="s">
        <v>42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6.6000000000000003E-2</v>
      </c>
      <c r="T180" s="184">
        <f>S180*H180</f>
        <v>5.1480000000000005E-2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128</v>
      </c>
      <c r="AT180" s="185" t="s">
        <v>123</v>
      </c>
      <c r="AU180" s="185" t="s">
        <v>81</v>
      </c>
      <c r="AY180" s="18" t="s">
        <v>121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79</v>
      </c>
      <c r="BK180" s="186">
        <f>ROUND(I180*H180,2)</f>
        <v>0</v>
      </c>
      <c r="BL180" s="18" t="s">
        <v>128</v>
      </c>
      <c r="BM180" s="185" t="s">
        <v>259</v>
      </c>
    </row>
    <row r="181" spans="1:65" s="2" customFormat="1" ht="11.25">
      <c r="A181" s="35"/>
      <c r="B181" s="36"/>
      <c r="C181" s="37"/>
      <c r="D181" s="187" t="s">
        <v>130</v>
      </c>
      <c r="E181" s="37"/>
      <c r="F181" s="188" t="s">
        <v>260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130</v>
      </c>
      <c r="AU181" s="18" t="s">
        <v>81</v>
      </c>
    </row>
    <row r="182" spans="1:65" s="13" customFormat="1" ht="11.25">
      <c r="B182" s="192"/>
      <c r="C182" s="193"/>
      <c r="D182" s="194" t="s">
        <v>132</v>
      </c>
      <c r="E182" s="195" t="s">
        <v>19</v>
      </c>
      <c r="F182" s="196" t="s">
        <v>261</v>
      </c>
      <c r="G182" s="193"/>
      <c r="H182" s="197">
        <v>0.78</v>
      </c>
      <c r="I182" s="198"/>
      <c r="J182" s="193"/>
      <c r="K182" s="193"/>
      <c r="L182" s="199"/>
      <c r="M182" s="200"/>
      <c r="N182" s="201"/>
      <c r="O182" s="201"/>
      <c r="P182" s="201"/>
      <c r="Q182" s="201"/>
      <c r="R182" s="201"/>
      <c r="S182" s="201"/>
      <c r="T182" s="202"/>
      <c r="AT182" s="203" t="s">
        <v>132</v>
      </c>
      <c r="AU182" s="203" t="s">
        <v>81</v>
      </c>
      <c r="AV182" s="13" t="s">
        <v>81</v>
      </c>
      <c r="AW182" s="13" t="s">
        <v>32</v>
      </c>
      <c r="AX182" s="13" t="s">
        <v>71</v>
      </c>
      <c r="AY182" s="203" t="s">
        <v>121</v>
      </c>
    </row>
    <row r="183" spans="1:65" s="14" customFormat="1" ht="11.25">
      <c r="B183" s="204"/>
      <c r="C183" s="205"/>
      <c r="D183" s="194" t="s">
        <v>132</v>
      </c>
      <c r="E183" s="206" t="s">
        <v>19</v>
      </c>
      <c r="F183" s="207" t="s">
        <v>134</v>
      </c>
      <c r="G183" s="205"/>
      <c r="H183" s="208">
        <v>0.78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132</v>
      </c>
      <c r="AU183" s="214" t="s">
        <v>81</v>
      </c>
      <c r="AV183" s="14" t="s">
        <v>128</v>
      </c>
      <c r="AW183" s="14" t="s">
        <v>32</v>
      </c>
      <c r="AX183" s="14" t="s">
        <v>79</v>
      </c>
      <c r="AY183" s="214" t="s">
        <v>121</v>
      </c>
    </row>
    <row r="184" spans="1:65" s="2" customFormat="1" ht="16.5" customHeight="1">
      <c r="A184" s="35"/>
      <c r="B184" s="36"/>
      <c r="C184" s="174" t="s">
        <v>262</v>
      </c>
      <c r="D184" s="174" t="s">
        <v>123</v>
      </c>
      <c r="E184" s="175" t="s">
        <v>263</v>
      </c>
      <c r="F184" s="176" t="s">
        <v>264</v>
      </c>
      <c r="G184" s="177" t="s">
        <v>224</v>
      </c>
      <c r="H184" s="178">
        <v>0.78</v>
      </c>
      <c r="I184" s="179"/>
      <c r="J184" s="180">
        <f>ROUND(I184*H184,2)</f>
        <v>0</v>
      </c>
      <c r="K184" s="176" t="s">
        <v>127</v>
      </c>
      <c r="L184" s="40"/>
      <c r="M184" s="181" t="s">
        <v>19</v>
      </c>
      <c r="N184" s="182" t="s">
        <v>42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128</v>
      </c>
      <c r="AT184" s="185" t="s">
        <v>123</v>
      </c>
      <c r="AU184" s="185" t="s">
        <v>81</v>
      </c>
      <c r="AY184" s="18" t="s">
        <v>121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79</v>
      </c>
      <c r="BK184" s="186">
        <f>ROUND(I184*H184,2)</f>
        <v>0</v>
      </c>
      <c r="BL184" s="18" t="s">
        <v>128</v>
      </c>
      <c r="BM184" s="185" t="s">
        <v>265</v>
      </c>
    </row>
    <row r="185" spans="1:65" s="2" customFormat="1" ht="11.25">
      <c r="A185" s="35"/>
      <c r="B185" s="36"/>
      <c r="C185" s="37"/>
      <c r="D185" s="187" t="s">
        <v>130</v>
      </c>
      <c r="E185" s="37"/>
      <c r="F185" s="188" t="s">
        <v>266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130</v>
      </c>
      <c r="AU185" s="18" t="s">
        <v>81</v>
      </c>
    </row>
    <row r="186" spans="1:65" s="13" customFormat="1" ht="11.25">
      <c r="B186" s="192"/>
      <c r="C186" s="193"/>
      <c r="D186" s="194" t="s">
        <v>132</v>
      </c>
      <c r="E186" s="195" t="s">
        <v>19</v>
      </c>
      <c r="F186" s="196" t="s">
        <v>261</v>
      </c>
      <c r="G186" s="193"/>
      <c r="H186" s="197">
        <v>0.78</v>
      </c>
      <c r="I186" s="198"/>
      <c r="J186" s="193"/>
      <c r="K186" s="193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132</v>
      </c>
      <c r="AU186" s="203" t="s">
        <v>81</v>
      </c>
      <c r="AV186" s="13" t="s">
        <v>81</v>
      </c>
      <c r="AW186" s="13" t="s">
        <v>32</v>
      </c>
      <c r="AX186" s="13" t="s">
        <v>71</v>
      </c>
      <c r="AY186" s="203" t="s">
        <v>121</v>
      </c>
    </row>
    <row r="187" spans="1:65" s="14" customFormat="1" ht="11.25">
      <c r="B187" s="204"/>
      <c r="C187" s="205"/>
      <c r="D187" s="194" t="s">
        <v>132</v>
      </c>
      <c r="E187" s="206" t="s">
        <v>19</v>
      </c>
      <c r="F187" s="207" t="s">
        <v>134</v>
      </c>
      <c r="G187" s="205"/>
      <c r="H187" s="208">
        <v>0.78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132</v>
      </c>
      <c r="AU187" s="214" t="s">
        <v>81</v>
      </c>
      <c r="AV187" s="14" t="s">
        <v>128</v>
      </c>
      <c r="AW187" s="14" t="s">
        <v>32</v>
      </c>
      <c r="AX187" s="14" t="s">
        <v>79</v>
      </c>
      <c r="AY187" s="214" t="s">
        <v>121</v>
      </c>
    </row>
    <row r="188" spans="1:65" s="2" customFormat="1" ht="24.2" customHeight="1">
      <c r="A188" s="35"/>
      <c r="B188" s="36"/>
      <c r="C188" s="174" t="s">
        <v>267</v>
      </c>
      <c r="D188" s="174" t="s">
        <v>123</v>
      </c>
      <c r="E188" s="175" t="s">
        <v>268</v>
      </c>
      <c r="F188" s="176" t="s">
        <v>269</v>
      </c>
      <c r="G188" s="177" t="s">
        <v>270</v>
      </c>
      <c r="H188" s="178">
        <v>2.85</v>
      </c>
      <c r="I188" s="179"/>
      <c r="J188" s="180">
        <f>ROUND(I188*H188,2)</f>
        <v>0</v>
      </c>
      <c r="K188" s="176" t="s">
        <v>127</v>
      </c>
      <c r="L188" s="40"/>
      <c r="M188" s="181" t="s">
        <v>19</v>
      </c>
      <c r="N188" s="182" t="s">
        <v>42</v>
      </c>
      <c r="O188" s="65"/>
      <c r="P188" s="183">
        <f>O188*H188</f>
        <v>0</v>
      </c>
      <c r="Q188" s="183">
        <v>3.3E-4</v>
      </c>
      <c r="R188" s="183">
        <f>Q188*H188</f>
        <v>9.4050000000000004E-4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128</v>
      </c>
      <c r="AT188" s="185" t="s">
        <v>123</v>
      </c>
      <c r="AU188" s="185" t="s">
        <v>81</v>
      </c>
      <c r="AY188" s="18" t="s">
        <v>121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79</v>
      </c>
      <c r="BK188" s="186">
        <f>ROUND(I188*H188,2)</f>
        <v>0</v>
      </c>
      <c r="BL188" s="18" t="s">
        <v>128</v>
      </c>
      <c r="BM188" s="185" t="s">
        <v>271</v>
      </c>
    </row>
    <row r="189" spans="1:65" s="2" customFormat="1" ht="11.25">
      <c r="A189" s="35"/>
      <c r="B189" s="36"/>
      <c r="C189" s="37"/>
      <c r="D189" s="187" t="s">
        <v>130</v>
      </c>
      <c r="E189" s="37"/>
      <c r="F189" s="188" t="s">
        <v>272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130</v>
      </c>
      <c r="AU189" s="18" t="s">
        <v>81</v>
      </c>
    </row>
    <row r="190" spans="1:65" s="13" customFormat="1" ht="11.25">
      <c r="B190" s="192"/>
      <c r="C190" s="193"/>
      <c r="D190" s="194" t="s">
        <v>132</v>
      </c>
      <c r="E190" s="195" t="s">
        <v>19</v>
      </c>
      <c r="F190" s="196" t="s">
        <v>273</v>
      </c>
      <c r="G190" s="193"/>
      <c r="H190" s="197">
        <v>2.85</v>
      </c>
      <c r="I190" s="198"/>
      <c r="J190" s="193"/>
      <c r="K190" s="193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132</v>
      </c>
      <c r="AU190" s="203" t="s">
        <v>81</v>
      </c>
      <c r="AV190" s="13" t="s">
        <v>81</v>
      </c>
      <c r="AW190" s="13" t="s">
        <v>32</v>
      </c>
      <c r="AX190" s="13" t="s">
        <v>71</v>
      </c>
      <c r="AY190" s="203" t="s">
        <v>121</v>
      </c>
    </row>
    <row r="191" spans="1:65" s="14" customFormat="1" ht="11.25">
      <c r="B191" s="204"/>
      <c r="C191" s="205"/>
      <c r="D191" s="194" t="s">
        <v>132</v>
      </c>
      <c r="E191" s="206" t="s">
        <v>19</v>
      </c>
      <c r="F191" s="207" t="s">
        <v>134</v>
      </c>
      <c r="G191" s="205"/>
      <c r="H191" s="208">
        <v>2.85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132</v>
      </c>
      <c r="AU191" s="214" t="s">
        <v>81</v>
      </c>
      <c r="AV191" s="14" t="s">
        <v>128</v>
      </c>
      <c r="AW191" s="14" t="s">
        <v>32</v>
      </c>
      <c r="AX191" s="14" t="s">
        <v>79</v>
      </c>
      <c r="AY191" s="214" t="s">
        <v>121</v>
      </c>
    </row>
    <row r="192" spans="1:65" s="2" customFormat="1" ht="16.5" customHeight="1">
      <c r="A192" s="35"/>
      <c r="B192" s="36"/>
      <c r="C192" s="226" t="s">
        <v>274</v>
      </c>
      <c r="D192" s="226" t="s">
        <v>275</v>
      </c>
      <c r="E192" s="227" t="s">
        <v>276</v>
      </c>
      <c r="F192" s="228" t="s">
        <v>277</v>
      </c>
      <c r="G192" s="229" t="s">
        <v>270</v>
      </c>
      <c r="H192" s="230">
        <v>3</v>
      </c>
      <c r="I192" s="231"/>
      <c r="J192" s="232">
        <f>ROUND(I192*H192,2)</f>
        <v>0</v>
      </c>
      <c r="K192" s="228" t="s">
        <v>127</v>
      </c>
      <c r="L192" s="233"/>
      <c r="M192" s="234" t="s">
        <v>19</v>
      </c>
      <c r="N192" s="235" t="s">
        <v>42</v>
      </c>
      <c r="O192" s="65"/>
      <c r="P192" s="183">
        <f>O192*H192</f>
        <v>0</v>
      </c>
      <c r="Q192" s="183">
        <v>4.6000000000000001E-4</v>
      </c>
      <c r="R192" s="183">
        <f>Q192*H192</f>
        <v>1.3800000000000002E-3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168</v>
      </c>
      <c r="AT192" s="185" t="s">
        <v>275</v>
      </c>
      <c r="AU192" s="185" t="s">
        <v>81</v>
      </c>
      <c r="AY192" s="18" t="s">
        <v>121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79</v>
      </c>
      <c r="BK192" s="186">
        <f>ROUND(I192*H192,2)</f>
        <v>0</v>
      </c>
      <c r="BL192" s="18" t="s">
        <v>128</v>
      </c>
      <c r="BM192" s="185" t="s">
        <v>278</v>
      </c>
    </row>
    <row r="193" spans="1:65" s="13" customFormat="1" ht="11.25">
      <c r="B193" s="192"/>
      <c r="C193" s="193"/>
      <c r="D193" s="194" t="s">
        <v>132</v>
      </c>
      <c r="E193" s="195" t="s">
        <v>19</v>
      </c>
      <c r="F193" s="196" t="s">
        <v>279</v>
      </c>
      <c r="G193" s="193"/>
      <c r="H193" s="197">
        <v>3</v>
      </c>
      <c r="I193" s="198"/>
      <c r="J193" s="193"/>
      <c r="K193" s="193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132</v>
      </c>
      <c r="AU193" s="203" t="s">
        <v>81</v>
      </c>
      <c r="AV193" s="13" t="s">
        <v>81</v>
      </c>
      <c r="AW193" s="13" t="s">
        <v>32</v>
      </c>
      <c r="AX193" s="13" t="s">
        <v>71</v>
      </c>
      <c r="AY193" s="203" t="s">
        <v>121</v>
      </c>
    </row>
    <row r="194" spans="1:65" s="14" customFormat="1" ht="11.25">
      <c r="B194" s="204"/>
      <c r="C194" s="205"/>
      <c r="D194" s="194" t="s">
        <v>132</v>
      </c>
      <c r="E194" s="206" t="s">
        <v>19</v>
      </c>
      <c r="F194" s="207" t="s">
        <v>134</v>
      </c>
      <c r="G194" s="205"/>
      <c r="H194" s="208">
        <v>3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132</v>
      </c>
      <c r="AU194" s="214" t="s">
        <v>81</v>
      </c>
      <c r="AV194" s="14" t="s">
        <v>128</v>
      </c>
      <c r="AW194" s="14" t="s">
        <v>32</v>
      </c>
      <c r="AX194" s="14" t="s">
        <v>79</v>
      </c>
      <c r="AY194" s="214" t="s">
        <v>121</v>
      </c>
    </row>
    <row r="195" spans="1:65" s="2" customFormat="1" ht="24.2" customHeight="1">
      <c r="A195" s="35"/>
      <c r="B195" s="36"/>
      <c r="C195" s="226" t="s">
        <v>280</v>
      </c>
      <c r="D195" s="226" t="s">
        <v>275</v>
      </c>
      <c r="E195" s="227" t="s">
        <v>281</v>
      </c>
      <c r="F195" s="228" t="s">
        <v>282</v>
      </c>
      <c r="G195" s="229" t="s">
        <v>283</v>
      </c>
      <c r="H195" s="230">
        <v>0.19</v>
      </c>
      <c r="I195" s="231"/>
      <c r="J195" s="232">
        <f>ROUND(I195*H195,2)</f>
        <v>0</v>
      </c>
      <c r="K195" s="228" t="s">
        <v>127</v>
      </c>
      <c r="L195" s="233"/>
      <c r="M195" s="234" t="s">
        <v>19</v>
      </c>
      <c r="N195" s="235" t="s">
        <v>42</v>
      </c>
      <c r="O195" s="65"/>
      <c r="P195" s="183">
        <f>O195*H195</f>
        <v>0</v>
      </c>
      <c r="Q195" s="183">
        <v>4.0999999999999999E-4</v>
      </c>
      <c r="R195" s="183">
        <f>Q195*H195</f>
        <v>7.7899999999999996E-5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168</v>
      </c>
      <c r="AT195" s="185" t="s">
        <v>275</v>
      </c>
      <c r="AU195" s="185" t="s">
        <v>81</v>
      </c>
      <c r="AY195" s="18" t="s">
        <v>121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79</v>
      </c>
      <c r="BK195" s="186">
        <f>ROUND(I195*H195,2)</f>
        <v>0</v>
      </c>
      <c r="BL195" s="18" t="s">
        <v>128</v>
      </c>
      <c r="BM195" s="185" t="s">
        <v>284</v>
      </c>
    </row>
    <row r="196" spans="1:65" s="2" customFormat="1" ht="24.2" customHeight="1">
      <c r="A196" s="35"/>
      <c r="B196" s="36"/>
      <c r="C196" s="226" t="s">
        <v>285</v>
      </c>
      <c r="D196" s="226" t="s">
        <v>275</v>
      </c>
      <c r="E196" s="227" t="s">
        <v>286</v>
      </c>
      <c r="F196" s="228" t="s">
        <v>287</v>
      </c>
      <c r="G196" s="229" t="s">
        <v>283</v>
      </c>
      <c r="H196" s="230">
        <v>0.19</v>
      </c>
      <c r="I196" s="231"/>
      <c r="J196" s="232">
        <f>ROUND(I196*H196,2)</f>
        <v>0</v>
      </c>
      <c r="K196" s="228" t="s">
        <v>127</v>
      </c>
      <c r="L196" s="233"/>
      <c r="M196" s="234" t="s">
        <v>19</v>
      </c>
      <c r="N196" s="235" t="s">
        <v>42</v>
      </c>
      <c r="O196" s="65"/>
      <c r="P196" s="183">
        <f>O196*H196</f>
        <v>0</v>
      </c>
      <c r="Q196" s="183">
        <v>4.0999999999999999E-4</v>
      </c>
      <c r="R196" s="183">
        <f>Q196*H196</f>
        <v>7.7899999999999996E-5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168</v>
      </c>
      <c r="AT196" s="185" t="s">
        <v>275</v>
      </c>
      <c r="AU196" s="185" t="s">
        <v>81</v>
      </c>
      <c r="AY196" s="18" t="s">
        <v>121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79</v>
      </c>
      <c r="BK196" s="186">
        <f>ROUND(I196*H196,2)</f>
        <v>0</v>
      </c>
      <c r="BL196" s="18" t="s">
        <v>128</v>
      </c>
      <c r="BM196" s="185" t="s">
        <v>288</v>
      </c>
    </row>
    <row r="197" spans="1:65" s="2" customFormat="1" ht="24.2" customHeight="1">
      <c r="A197" s="35"/>
      <c r="B197" s="36"/>
      <c r="C197" s="174" t="s">
        <v>289</v>
      </c>
      <c r="D197" s="174" t="s">
        <v>123</v>
      </c>
      <c r="E197" s="175" t="s">
        <v>290</v>
      </c>
      <c r="F197" s="176" t="s">
        <v>291</v>
      </c>
      <c r="G197" s="177" t="s">
        <v>270</v>
      </c>
      <c r="H197" s="178">
        <v>2.16</v>
      </c>
      <c r="I197" s="179"/>
      <c r="J197" s="180">
        <f>ROUND(I197*H197,2)</f>
        <v>0</v>
      </c>
      <c r="K197" s="176" t="s">
        <v>127</v>
      </c>
      <c r="L197" s="40"/>
      <c r="M197" s="181" t="s">
        <v>19</v>
      </c>
      <c r="N197" s="182" t="s">
        <v>42</v>
      </c>
      <c r="O197" s="65"/>
      <c r="P197" s="183">
        <f>O197*H197</f>
        <v>0</v>
      </c>
      <c r="Q197" s="183">
        <v>4.2999999999999999E-4</v>
      </c>
      <c r="R197" s="183">
        <f>Q197*H197</f>
        <v>9.2880000000000002E-4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128</v>
      </c>
      <c r="AT197" s="185" t="s">
        <v>123</v>
      </c>
      <c r="AU197" s="185" t="s">
        <v>81</v>
      </c>
      <c r="AY197" s="18" t="s">
        <v>121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79</v>
      </c>
      <c r="BK197" s="186">
        <f>ROUND(I197*H197,2)</f>
        <v>0</v>
      </c>
      <c r="BL197" s="18" t="s">
        <v>128</v>
      </c>
      <c r="BM197" s="185" t="s">
        <v>292</v>
      </c>
    </row>
    <row r="198" spans="1:65" s="2" customFormat="1" ht="11.25">
      <c r="A198" s="35"/>
      <c r="B198" s="36"/>
      <c r="C198" s="37"/>
      <c r="D198" s="187" t="s">
        <v>130</v>
      </c>
      <c r="E198" s="37"/>
      <c r="F198" s="188" t="s">
        <v>293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130</v>
      </c>
      <c r="AU198" s="18" t="s">
        <v>81</v>
      </c>
    </row>
    <row r="199" spans="1:65" s="13" customFormat="1" ht="11.25">
      <c r="B199" s="192"/>
      <c r="C199" s="193"/>
      <c r="D199" s="194" t="s">
        <v>132</v>
      </c>
      <c r="E199" s="195" t="s">
        <v>19</v>
      </c>
      <c r="F199" s="196" t="s">
        <v>294</v>
      </c>
      <c r="G199" s="193"/>
      <c r="H199" s="197">
        <v>2.16</v>
      </c>
      <c r="I199" s="198"/>
      <c r="J199" s="193"/>
      <c r="K199" s="193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132</v>
      </c>
      <c r="AU199" s="203" t="s">
        <v>81</v>
      </c>
      <c r="AV199" s="13" t="s">
        <v>81</v>
      </c>
      <c r="AW199" s="13" t="s">
        <v>32</v>
      </c>
      <c r="AX199" s="13" t="s">
        <v>71</v>
      </c>
      <c r="AY199" s="203" t="s">
        <v>121</v>
      </c>
    </row>
    <row r="200" spans="1:65" s="14" customFormat="1" ht="11.25">
      <c r="B200" s="204"/>
      <c r="C200" s="205"/>
      <c r="D200" s="194" t="s">
        <v>132</v>
      </c>
      <c r="E200" s="206" t="s">
        <v>19</v>
      </c>
      <c r="F200" s="207" t="s">
        <v>134</v>
      </c>
      <c r="G200" s="205"/>
      <c r="H200" s="208">
        <v>2.16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132</v>
      </c>
      <c r="AU200" s="214" t="s">
        <v>81</v>
      </c>
      <c r="AV200" s="14" t="s">
        <v>128</v>
      </c>
      <c r="AW200" s="14" t="s">
        <v>32</v>
      </c>
      <c r="AX200" s="14" t="s">
        <v>79</v>
      </c>
      <c r="AY200" s="214" t="s">
        <v>121</v>
      </c>
    </row>
    <row r="201" spans="1:65" s="2" customFormat="1" ht="16.5" customHeight="1">
      <c r="A201" s="35"/>
      <c r="B201" s="36"/>
      <c r="C201" s="226" t="s">
        <v>295</v>
      </c>
      <c r="D201" s="226" t="s">
        <v>275</v>
      </c>
      <c r="E201" s="227" t="s">
        <v>296</v>
      </c>
      <c r="F201" s="228" t="s">
        <v>297</v>
      </c>
      <c r="G201" s="229" t="s">
        <v>270</v>
      </c>
      <c r="H201" s="230">
        <v>4</v>
      </c>
      <c r="I201" s="231"/>
      <c r="J201" s="232">
        <f>ROUND(I201*H201,2)</f>
        <v>0</v>
      </c>
      <c r="K201" s="228" t="s">
        <v>127</v>
      </c>
      <c r="L201" s="233"/>
      <c r="M201" s="234" t="s">
        <v>19</v>
      </c>
      <c r="N201" s="235" t="s">
        <v>42</v>
      </c>
      <c r="O201" s="65"/>
      <c r="P201" s="183">
        <f>O201*H201</f>
        <v>0</v>
      </c>
      <c r="Q201" s="183">
        <v>7.7999999999999999E-4</v>
      </c>
      <c r="R201" s="183">
        <f>Q201*H201</f>
        <v>3.1199999999999999E-3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168</v>
      </c>
      <c r="AT201" s="185" t="s">
        <v>275</v>
      </c>
      <c r="AU201" s="185" t="s">
        <v>81</v>
      </c>
      <c r="AY201" s="18" t="s">
        <v>121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79</v>
      </c>
      <c r="BK201" s="186">
        <f>ROUND(I201*H201,2)</f>
        <v>0</v>
      </c>
      <c r="BL201" s="18" t="s">
        <v>128</v>
      </c>
      <c r="BM201" s="185" t="s">
        <v>298</v>
      </c>
    </row>
    <row r="202" spans="1:65" s="13" customFormat="1" ht="11.25">
      <c r="B202" s="192"/>
      <c r="C202" s="193"/>
      <c r="D202" s="194" t="s">
        <v>132</v>
      </c>
      <c r="E202" s="195" t="s">
        <v>19</v>
      </c>
      <c r="F202" s="196" t="s">
        <v>299</v>
      </c>
      <c r="G202" s="193"/>
      <c r="H202" s="197">
        <v>4</v>
      </c>
      <c r="I202" s="198"/>
      <c r="J202" s="193"/>
      <c r="K202" s="193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132</v>
      </c>
      <c r="AU202" s="203" t="s">
        <v>81</v>
      </c>
      <c r="AV202" s="13" t="s">
        <v>81</v>
      </c>
      <c r="AW202" s="13" t="s">
        <v>32</v>
      </c>
      <c r="AX202" s="13" t="s">
        <v>71</v>
      </c>
      <c r="AY202" s="203" t="s">
        <v>121</v>
      </c>
    </row>
    <row r="203" spans="1:65" s="14" customFormat="1" ht="11.25">
      <c r="B203" s="204"/>
      <c r="C203" s="205"/>
      <c r="D203" s="194" t="s">
        <v>132</v>
      </c>
      <c r="E203" s="206" t="s">
        <v>19</v>
      </c>
      <c r="F203" s="207" t="s">
        <v>134</v>
      </c>
      <c r="G203" s="205"/>
      <c r="H203" s="208">
        <v>4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132</v>
      </c>
      <c r="AU203" s="214" t="s">
        <v>81</v>
      </c>
      <c r="AV203" s="14" t="s">
        <v>128</v>
      </c>
      <c r="AW203" s="14" t="s">
        <v>32</v>
      </c>
      <c r="AX203" s="14" t="s">
        <v>79</v>
      </c>
      <c r="AY203" s="214" t="s">
        <v>121</v>
      </c>
    </row>
    <row r="204" spans="1:65" s="2" customFormat="1" ht="16.5" customHeight="1">
      <c r="A204" s="35"/>
      <c r="B204" s="36"/>
      <c r="C204" s="174" t="s">
        <v>300</v>
      </c>
      <c r="D204" s="174" t="s">
        <v>123</v>
      </c>
      <c r="E204" s="175" t="s">
        <v>301</v>
      </c>
      <c r="F204" s="176" t="s">
        <v>302</v>
      </c>
      <c r="G204" s="177" t="s">
        <v>270</v>
      </c>
      <c r="H204" s="178">
        <v>5.01</v>
      </c>
      <c r="I204" s="179"/>
      <c r="J204" s="180">
        <f>ROUND(I204*H204,2)</f>
        <v>0</v>
      </c>
      <c r="K204" s="176" t="s">
        <v>127</v>
      </c>
      <c r="L204" s="40"/>
      <c r="M204" s="181" t="s">
        <v>19</v>
      </c>
      <c r="N204" s="182" t="s">
        <v>42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128</v>
      </c>
      <c r="AT204" s="185" t="s">
        <v>123</v>
      </c>
      <c r="AU204" s="185" t="s">
        <v>81</v>
      </c>
      <c r="AY204" s="18" t="s">
        <v>121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79</v>
      </c>
      <c r="BK204" s="186">
        <f>ROUND(I204*H204,2)</f>
        <v>0</v>
      </c>
      <c r="BL204" s="18" t="s">
        <v>128</v>
      </c>
      <c r="BM204" s="185" t="s">
        <v>303</v>
      </c>
    </row>
    <row r="205" spans="1:65" s="2" customFormat="1" ht="11.25">
      <c r="A205" s="35"/>
      <c r="B205" s="36"/>
      <c r="C205" s="37"/>
      <c r="D205" s="187" t="s">
        <v>130</v>
      </c>
      <c r="E205" s="37"/>
      <c r="F205" s="188" t="s">
        <v>304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130</v>
      </c>
      <c r="AU205" s="18" t="s">
        <v>81</v>
      </c>
    </row>
    <row r="206" spans="1:65" s="13" customFormat="1" ht="11.25">
      <c r="B206" s="192"/>
      <c r="C206" s="193"/>
      <c r="D206" s="194" t="s">
        <v>132</v>
      </c>
      <c r="E206" s="195" t="s">
        <v>19</v>
      </c>
      <c r="F206" s="196" t="s">
        <v>273</v>
      </c>
      <c r="G206" s="193"/>
      <c r="H206" s="197">
        <v>2.85</v>
      </c>
      <c r="I206" s="198"/>
      <c r="J206" s="193"/>
      <c r="K206" s="193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132</v>
      </c>
      <c r="AU206" s="203" t="s">
        <v>81</v>
      </c>
      <c r="AV206" s="13" t="s">
        <v>81</v>
      </c>
      <c r="AW206" s="13" t="s">
        <v>32</v>
      </c>
      <c r="AX206" s="13" t="s">
        <v>71</v>
      </c>
      <c r="AY206" s="203" t="s">
        <v>121</v>
      </c>
    </row>
    <row r="207" spans="1:65" s="13" customFormat="1" ht="11.25">
      <c r="B207" s="192"/>
      <c r="C207" s="193"/>
      <c r="D207" s="194" t="s">
        <v>132</v>
      </c>
      <c r="E207" s="195" t="s">
        <v>19</v>
      </c>
      <c r="F207" s="196" t="s">
        <v>294</v>
      </c>
      <c r="G207" s="193"/>
      <c r="H207" s="197">
        <v>2.16</v>
      </c>
      <c r="I207" s="198"/>
      <c r="J207" s="193"/>
      <c r="K207" s="193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132</v>
      </c>
      <c r="AU207" s="203" t="s">
        <v>81</v>
      </c>
      <c r="AV207" s="13" t="s">
        <v>81</v>
      </c>
      <c r="AW207" s="13" t="s">
        <v>32</v>
      </c>
      <c r="AX207" s="13" t="s">
        <v>71</v>
      </c>
      <c r="AY207" s="203" t="s">
        <v>121</v>
      </c>
    </row>
    <row r="208" spans="1:65" s="14" customFormat="1" ht="11.25">
      <c r="B208" s="204"/>
      <c r="C208" s="205"/>
      <c r="D208" s="194" t="s">
        <v>132</v>
      </c>
      <c r="E208" s="206" t="s">
        <v>19</v>
      </c>
      <c r="F208" s="207" t="s">
        <v>134</v>
      </c>
      <c r="G208" s="205"/>
      <c r="H208" s="208">
        <v>5.01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132</v>
      </c>
      <c r="AU208" s="214" t="s">
        <v>81</v>
      </c>
      <c r="AV208" s="14" t="s">
        <v>128</v>
      </c>
      <c r="AW208" s="14" t="s">
        <v>32</v>
      </c>
      <c r="AX208" s="14" t="s">
        <v>79</v>
      </c>
      <c r="AY208" s="214" t="s">
        <v>121</v>
      </c>
    </row>
    <row r="209" spans="1:65" s="2" customFormat="1" ht="16.5" customHeight="1">
      <c r="A209" s="35"/>
      <c r="B209" s="36"/>
      <c r="C209" s="174" t="s">
        <v>305</v>
      </c>
      <c r="D209" s="174" t="s">
        <v>123</v>
      </c>
      <c r="E209" s="175" t="s">
        <v>306</v>
      </c>
      <c r="F209" s="176" t="s">
        <v>307</v>
      </c>
      <c r="G209" s="177" t="s">
        <v>270</v>
      </c>
      <c r="H209" s="178">
        <v>5.01</v>
      </c>
      <c r="I209" s="179"/>
      <c r="J209" s="180">
        <f>ROUND(I209*H209,2)</f>
        <v>0</v>
      </c>
      <c r="K209" s="176" t="s">
        <v>127</v>
      </c>
      <c r="L209" s="40"/>
      <c r="M209" s="181" t="s">
        <v>19</v>
      </c>
      <c r="N209" s="182" t="s">
        <v>42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128</v>
      </c>
      <c r="AT209" s="185" t="s">
        <v>123</v>
      </c>
      <c r="AU209" s="185" t="s">
        <v>81</v>
      </c>
      <c r="AY209" s="18" t="s">
        <v>121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79</v>
      </c>
      <c r="BK209" s="186">
        <f>ROUND(I209*H209,2)</f>
        <v>0</v>
      </c>
      <c r="BL209" s="18" t="s">
        <v>128</v>
      </c>
      <c r="BM209" s="185" t="s">
        <v>308</v>
      </c>
    </row>
    <row r="210" spans="1:65" s="2" customFormat="1" ht="11.25">
      <c r="A210" s="35"/>
      <c r="B210" s="36"/>
      <c r="C210" s="37"/>
      <c r="D210" s="187" t="s">
        <v>130</v>
      </c>
      <c r="E210" s="37"/>
      <c r="F210" s="188" t="s">
        <v>309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130</v>
      </c>
      <c r="AU210" s="18" t="s">
        <v>81</v>
      </c>
    </row>
    <row r="211" spans="1:65" s="12" customFormat="1" ht="22.9" customHeight="1">
      <c r="B211" s="158"/>
      <c r="C211" s="159"/>
      <c r="D211" s="160" t="s">
        <v>70</v>
      </c>
      <c r="E211" s="172" t="s">
        <v>310</v>
      </c>
      <c r="F211" s="172" t="s">
        <v>311</v>
      </c>
      <c r="G211" s="159"/>
      <c r="H211" s="159"/>
      <c r="I211" s="162"/>
      <c r="J211" s="173">
        <f>BK211</f>
        <v>0</v>
      </c>
      <c r="K211" s="159"/>
      <c r="L211" s="164"/>
      <c r="M211" s="165"/>
      <c r="N211" s="166"/>
      <c r="O211" s="166"/>
      <c r="P211" s="167">
        <f>SUM(P212:P220)</f>
        <v>0</v>
      </c>
      <c r="Q211" s="166"/>
      <c r="R211" s="167">
        <f>SUM(R212:R220)</f>
        <v>0</v>
      </c>
      <c r="S211" s="166"/>
      <c r="T211" s="168">
        <f>SUM(T212:T220)</f>
        <v>0</v>
      </c>
      <c r="AR211" s="169" t="s">
        <v>79</v>
      </c>
      <c r="AT211" s="170" t="s">
        <v>70</v>
      </c>
      <c r="AU211" s="170" t="s">
        <v>79</v>
      </c>
      <c r="AY211" s="169" t="s">
        <v>121</v>
      </c>
      <c r="BK211" s="171">
        <f>SUM(BK212:BK220)</f>
        <v>0</v>
      </c>
    </row>
    <row r="212" spans="1:65" s="2" customFormat="1" ht="24.2" customHeight="1">
      <c r="A212" s="35"/>
      <c r="B212" s="36"/>
      <c r="C212" s="174" t="s">
        <v>312</v>
      </c>
      <c r="D212" s="174" t="s">
        <v>123</v>
      </c>
      <c r="E212" s="175" t="s">
        <v>313</v>
      </c>
      <c r="F212" s="176" t="s">
        <v>314</v>
      </c>
      <c r="G212" s="177" t="s">
        <v>163</v>
      </c>
      <c r="H212" s="178">
        <v>0.42699999999999999</v>
      </c>
      <c r="I212" s="179"/>
      <c r="J212" s="180">
        <f>ROUND(I212*H212,2)</f>
        <v>0</v>
      </c>
      <c r="K212" s="176" t="s">
        <v>127</v>
      </c>
      <c r="L212" s="40"/>
      <c r="M212" s="181" t="s">
        <v>19</v>
      </c>
      <c r="N212" s="182" t="s">
        <v>42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128</v>
      </c>
      <c r="AT212" s="185" t="s">
        <v>123</v>
      </c>
      <c r="AU212" s="185" t="s">
        <v>81</v>
      </c>
      <c r="AY212" s="18" t="s">
        <v>121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79</v>
      </c>
      <c r="BK212" s="186">
        <f>ROUND(I212*H212,2)</f>
        <v>0</v>
      </c>
      <c r="BL212" s="18" t="s">
        <v>128</v>
      </c>
      <c r="BM212" s="185" t="s">
        <v>315</v>
      </c>
    </row>
    <row r="213" spans="1:65" s="2" customFormat="1" ht="11.25">
      <c r="A213" s="35"/>
      <c r="B213" s="36"/>
      <c r="C213" s="37"/>
      <c r="D213" s="187" t="s">
        <v>130</v>
      </c>
      <c r="E213" s="37"/>
      <c r="F213" s="188" t="s">
        <v>316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130</v>
      </c>
      <c r="AU213" s="18" t="s">
        <v>81</v>
      </c>
    </row>
    <row r="214" spans="1:65" s="2" customFormat="1" ht="21.75" customHeight="1">
      <c r="A214" s="35"/>
      <c r="B214" s="36"/>
      <c r="C214" s="174" t="s">
        <v>317</v>
      </c>
      <c r="D214" s="174" t="s">
        <v>123</v>
      </c>
      <c r="E214" s="175" t="s">
        <v>318</v>
      </c>
      <c r="F214" s="176" t="s">
        <v>319</v>
      </c>
      <c r="G214" s="177" t="s">
        <v>163</v>
      </c>
      <c r="H214" s="178">
        <v>0.42699999999999999</v>
      </c>
      <c r="I214" s="179"/>
      <c r="J214" s="180">
        <f>ROUND(I214*H214,2)</f>
        <v>0</v>
      </c>
      <c r="K214" s="176" t="s">
        <v>127</v>
      </c>
      <c r="L214" s="40"/>
      <c r="M214" s="181" t="s">
        <v>19</v>
      </c>
      <c r="N214" s="182" t="s">
        <v>42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128</v>
      </c>
      <c r="AT214" s="185" t="s">
        <v>123</v>
      </c>
      <c r="AU214" s="185" t="s">
        <v>81</v>
      </c>
      <c r="AY214" s="18" t="s">
        <v>121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79</v>
      </c>
      <c r="BK214" s="186">
        <f>ROUND(I214*H214,2)</f>
        <v>0</v>
      </c>
      <c r="BL214" s="18" t="s">
        <v>128</v>
      </c>
      <c r="BM214" s="185" t="s">
        <v>320</v>
      </c>
    </row>
    <row r="215" spans="1:65" s="2" customFormat="1" ht="11.25">
      <c r="A215" s="35"/>
      <c r="B215" s="36"/>
      <c r="C215" s="37"/>
      <c r="D215" s="187" t="s">
        <v>130</v>
      </c>
      <c r="E215" s="37"/>
      <c r="F215" s="188" t="s">
        <v>321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130</v>
      </c>
      <c r="AU215" s="18" t="s">
        <v>81</v>
      </c>
    </row>
    <row r="216" spans="1:65" s="2" customFormat="1" ht="24.2" customHeight="1">
      <c r="A216" s="35"/>
      <c r="B216" s="36"/>
      <c r="C216" s="174" t="s">
        <v>322</v>
      </c>
      <c r="D216" s="174" t="s">
        <v>123</v>
      </c>
      <c r="E216" s="175" t="s">
        <v>323</v>
      </c>
      <c r="F216" s="176" t="s">
        <v>324</v>
      </c>
      <c r="G216" s="177" t="s">
        <v>163</v>
      </c>
      <c r="H216" s="178">
        <v>8.1129999999999995</v>
      </c>
      <c r="I216" s="179"/>
      <c r="J216" s="180">
        <f>ROUND(I216*H216,2)</f>
        <v>0</v>
      </c>
      <c r="K216" s="176" t="s">
        <v>127</v>
      </c>
      <c r="L216" s="40"/>
      <c r="M216" s="181" t="s">
        <v>19</v>
      </c>
      <c r="N216" s="182" t="s">
        <v>42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128</v>
      </c>
      <c r="AT216" s="185" t="s">
        <v>123</v>
      </c>
      <c r="AU216" s="185" t="s">
        <v>81</v>
      </c>
      <c r="AY216" s="18" t="s">
        <v>121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79</v>
      </c>
      <c r="BK216" s="186">
        <f>ROUND(I216*H216,2)</f>
        <v>0</v>
      </c>
      <c r="BL216" s="18" t="s">
        <v>128</v>
      </c>
      <c r="BM216" s="185" t="s">
        <v>325</v>
      </c>
    </row>
    <row r="217" spans="1:65" s="2" customFormat="1" ht="11.25">
      <c r="A217" s="35"/>
      <c r="B217" s="36"/>
      <c r="C217" s="37"/>
      <c r="D217" s="187" t="s">
        <v>130</v>
      </c>
      <c r="E217" s="37"/>
      <c r="F217" s="188" t="s">
        <v>326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130</v>
      </c>
      <c r="AU217" s="18" t="s">
        <v>81</v>
      </c>
    </row>
    <row r="218" spans="1:65" s="13" customFormat="1" ht="11.25">
      <c r="B218" s="192"/>
      <c r="C218" s="193"/>
      <c r="D218" s="194" t="s">
        <v>132</v>
      </c>
      <c r="E218" s="193"/>
      <c r="F218" s="196" t="s">
        <v>327</v>
      </c>
      <c r="G218" s="193"/>
      <c r="H218" s="197">
        <v>8.1129999999999995</v>
      </c>
      <c r="I218" s="198"/>
      <c r="J218" s="193"/>
      <c r="K218" s="193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132</v>
      </c>
      <c r="AU218" s="203" t="s">
        <v>81</v>
      </c>
      <c r="AV218" s="13" t="s">
        <v>81</v>
      </c>
      <c r="AW218" s="13" t="s">
        <v>4</v>
      </c>
      <c r="AX218" s="13" t="s">
        <v>79</v>
      </c>
      <c r="AY218" s="203" t="s">
        <v>121</v>
      </c>
    </row>
    <row r="219" spans="1:65" s="2" customFormat="1" ht="24.2" customHeight="1">
      <c r="A219" s="35"/>
      <c r="B219" s="36"/>
      <c r="C219" s="174" t="s">
        <v>328</v>
      </c>
      <c r="D219" s="174" t="s">
        <v>123</v>
      </c>
      <c r="E219" s="175" t="s">
        <v>329</v>
      </c>
      <c r="F219" s="176" t="s">
        <v>330</v>
      </c>
      <c r="G219" s="177" t="s">
        <v>163</v>
      </c>
      <c r="H219" s="178">
        <v>0.42699999999999999</v>
      </c>
      <c r="I219" s="179"/>
      <c r="J219" s="180">
        <f>ROUND(I219*H219,2)</f>
        <v>0</v>
      </c>
      <c r="K219" s="176" t="s">
        <v>127</v>
      </c>
      <c r="L219" s="40"/>
      <c r="M219" s="181" t="s">
        <v>19</v>
      </c>
      <c r="N219" s="182" t="s">
        <v>42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128</v>
      </c>
      <c r="AT219" s="185" t="s">
        <v>123</v>
      </c>
      <c r="AU219" s="185" t="s">
        <v>81</v>
      </c>
      <c r="AY219" s="18" t="s">
        <v>121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79</v>
      </c>
      <c r="BK219" s="186">
        <f>ROUND(I219*H219,2)</f>
        <v>0</v>
      </c>
      <c r="BL219" s="18" t="s">
        <v>128</v>
      </c>
      <c r="BM219" s="185" t="s">
        <v>331</v>
      </c>
    </row>
    <row r="220" spans="1:65" s="2" customFormat="1" ht="11.25">
      <c r="A220" s="35"/>
      <c r="B220" s="36"/>
      <c r="C220" s="37"/>
      <c r="D220" s="187" t="s">
        <v>130</v>
      </c>
      <c r="E220" s="37"/>
      <c r="F220" s="188" t="s">
        <v>332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130</v>
      </c>
      <c r="AU220" s="18" t="s">
        <v>81</v>
      </c>
    </row>
    <row r="221" spans="1:65" s="12" customFormat="1" ht="22.9" customHeight="1">
      <c r="B221" s="158"/>
      <c r="C221" s="159"/>
      <c r="D221" s="160" t="s">
        <v>70</v>
      </c>
      <c r="E221" s="172" t="s">
        <v>333</v>
      </c>
      <c r="F221" s="172" t="s">
        <v>334</v>
      </c>
      <c r="G221" s="159"/>
      <c r="H221" s="159"/>
      <c r="I221" s="162"/>
      <c r="J221" s="173">
        <f>BK221</f>
        <v>0</v>
      </c>
      <c r="K221" s="159"/>
      <c r="L221" s="164"/>
      <c r="M221" s="165"/>
      <c r="N221" s="166"/>
      <c r="O221" s="166"/>
      <c r="P221" s="167">
        <f>SUM(P222:P223)</f>
        <v>0</v>
      </c>
      <c r="Q221" s="166"/>
      <c r="R221" s="167">
        <f>SUM(R222:R223)</f>
        <v>0</v>
      </c>
      <c r="S221" s="166"/>
      <c r="T221" s="168">
        <f>SUM(T222:T223)</f>
        <v>0</v>
      </c>
      <c r="AR221" s="169" t="s">
        <v>79</v>
      </c>
      <c r="AT221" s="170" t="s">
        <v>70</v>
      </c>
      <c r="AU221" s="170" t="s">
        <v>79</v>
      </c>
      <c r="AY221" s="169" t="s">
        <v>121</v>
      </c>
      <c r="BK221" s="171">
        <f>SUM(BK222:BK223)</f>
        <v>0</v>
      </c>
    </row>
    <row r="222" spans="1:65" s="2" customFormat="1" ht="33" customHeight="1">
      <c r="A222" s="35"/>
      <c r="B222" s="36"/>
      <c r="C222" s="174" t="s">
        <v>335</v>
      </c>
      <c r="D222" s="174" t="s">
        <v>123</v>
      </c>
      <c r="E222" s="175" t="s">
        <v>336</v>
      </c>
      <c r="F222" s="176" t="s">
        <v>337</v>
      </c>
      <c r="G222" s="177" t="s">
        <v>163</v>
      </c>
      <c r="H222" s="178">
        <v>1.028</v>
      </c>
      <c r="I222" s="179"/>
      <c r="J222" s="180">
        <f>ROUND(I222*H222,2)</f>
        <v>0</v>
      </c>
      <c r="K222" s="176" t="s">
        <v>127</v>
      </c>
      <c r="L222" s="40"/>
      <c r="M222" s="181" t="s">
        <v>19</v>
      </c>
      <c r="N222" s="182" t="s">
        <v>42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128</v>
      </c>
      <c r="AT222" s="185" t="s">
        <v>123</v>
      </c>
      <c r="AU222" s="185" t="s">
        <v>81</v>
      </c>
      <c r="AY222" s="18" t="s">
        <v>121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79</v>
      </c>
      <c r="BK222" s="186">
        <f>ROUND(I222*H222,2)</f>
        <v>0</v>
      </c>
      <c r="BL222" s="18" t="s">
        <v>128</v>
      </c>
      <c r="BM222" s="185" t="s">
        <v>338</v>
      </c>
    </row>
    <row r="223" spans="1:65" s="2" customFormat="1" ht="11.25">
      <c r="A223" s="35"/>
      <c r="B223" s="36"/>
      <c r="C223" s="37"/>
      <c r="D223" s="187" t="s">
        <v>130</v>
      </c>
      <c r="E223" s="37"/>
      <c r="F223" s="188" t="s">
        <v>339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130</v>
      </c>
      <c r="AU223" s="18" t="s">
        <v>81</v>
      </c>
    </row>
    <row r="224" spans="1:65" s="12" customFormat="1" ht="25.9" customHeight="1">
      <c r="B224" s="158"/>
      <c r="C224" s="159"/>
      <c r="D224" s="160" t="s">
        <v>70</v>
      </c>
      <c r="E224" s="161" t="s">
        <v>340</v>
      </c>
      <c r="F224" s="161" t="s">
        <v>341</v>
      </c>
      <c r="G224" s="159"/>
      <c r="H224" s="159"/>
      <c r="I224" s="162"/>
      <c r="J224" s="163">
        <f>BK224</f>
        <v>0</v>
      </c>
      <c r="K224" s="159"/>
      <c r="L224" s="164"/>
      <c r="M224" s="165"/>
      <c r="N224" s="166"/>
      <c r="O224" s="166"/>
      <c r="P224" s="167">
        <f>P225+P240+P252+P256+P277</f>
        <v>0</v>
      </c>
      <c r="Q224" s="166"/>
      <c r="R224" s="167">
        <f>R225+R240+R252+R256+R277</f>
        <v>4.3430199999999995E-2</v>
      </c>
      <c r="S224" s="166"/>
      <c r="T224" s="168">
        <f>T225+T240+T252+T256+T277</f>
        <v>0</v>
      </c>
      <c r="AR224" s="169" t="s">
        <v>81</v>
      </c>
      <c r="AT224" s="170" t="s">
        <v>70</v>
      </c>
      <c r="AU224" s="170" t="s">
        <v>71</v>
      </c>
      <c r="AY224" s="169" t="s">
        <v>121</v>
      </c>
      <c r="BK224" s="171">
        <f>BK225+BK240+BK252+BK256+BK277</f>
        <v>0</v>
      </c>
    </row>
    <row r="225" spans="1:65" s="12" customFormat="1" ht="22.9" customHeight="1">
      <c r="B225" s="158"/>
      <c r="C225" s="159"/>
      <c r="D225" s="160" t="s">
        <v>70</v>
      </c>
      <c r="E225" s="172" t="s">
        <v>342</v>
      </c>
      <c r="F225" s="172" t="s">
        <v>343</v>
      </c>
      <c r="G225" s="159"/>
      <c r="H225" s="159"/>
      <c r="I225" s="162"/>
      <c r="J225" s="173">
        <f>BK225</f>
        <v>0</v>
      </c>
      <c r="K225" s="159"/>
      <c r="L225" s="164"/>
      <c r="M225" s="165"/>
      <c r="N225" s="166"/>
      <c r="O225" s="166"/>
      <c r="P225" s="167">
        <f>SUM(P226:P239)</f>
        <v>0</v>
      </c>
      <c r="Q225" s="166"/>
      <c r="R225" s="167">
        <f>SUM(R226:R239)</f>
        <v>6.4351999999999994E-3</v>
      </c>
      <c r="S225" s="166"/>
      <c r="T225" s="168">
        <f>SUM(T226:T239)</f>
        <v>0</v>
      </c>
      <c r="AR225" s="169" t="s">
        <v>81</v>
      </c>
      <c r="AT225" s="170" t="s">
        <v>70</v>
      </c>
      <c r="AU225" s="170" t="s">
        <v>79</v>
      </c>
      <c r="AY225" s="169" t="s">
        <v>121</v>
      </c>
      <c r="BK225" s="171">
        <f>SUM(BK226:BK239)</f>
        <v>0</v>
      </c>
    </row>
    <row r="226" spans="1:65" s="2" customFormat="1" ht="21.75" customHeight="1">
      <c r="A226" s="35"/>
      <c r="B226" s="36"/>
      <c r="C226" s="174" t="s">
        <v>344</v>
      </c>
      <c r="D226" s="174" t="s">
        <v>123</v>
      </c>
      <c r="E226" s="175" t="s">
        <v>345</v>
      </c>
      <c r="F226" s="176" t="s">
        <v>346</v>
      </c>
      <c r="G226" s="177" t="s">
        <v>224</v>
      </c>
      <c r="H226" s="178">
        <v>0.72</v>
      </c>
      <c r="I226" s="179"/>
      <c r="J226" s="180">
        <f>ROUND(I226*H226,2)</f>
        <v>0</v>
      </c>
      <c r="K226" s="176" t="s">
        <v>127</v>
      </c>
      <c r="L226" s="40"/>
      <c r="M226" s="181" t="s">
        <v>19</v>
      </c>
      <c r="N226" s="182" t="s">
        <v>42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221</v>
      </c>
      <c r="AT226" s="185" t="s">
        <v>123</v>
      </c>
      <c r="AU226" s="185" t="s">
        <v>81</v>
      </c>
      <c r="AY226" s="18" t="s">
        <v>121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79</v>
      </c>
      <c r="BK226" s="186">
        <f>ROUND(I226*H226,2)</f>
        <v>0</v>
      </c>
      <c r="BL226" s="18" t="s">
        <v>221</v>
      </c>
      <c r="BM226" s="185" t="s">
        <v>347</v>
      </c>
    </row>
    <row r="227" spans="1:65" s="2" customFormat="1" ht="11.25">
      <c r="A227" s="35"/>
      <c r="B227" s="36"/>
      <c r="C227" s="37"/>
      <c r="D227" s="187" t="s">
        <v>130</v>
      </c>
      <c r="E227" s="37"/>
      <c r="F227" s="188" t="s">
        <v>348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130</v>
      </c>
      <c r="AU227" s="18" t="s">
        <v>81</v>
      </c>
    </row>
    <row r="228" spans="1:65" s="13" customFormat="1" ht="11.25">
      <c r="B228" s="192"/>
      <c r="C228" s="193"/>
      <c r="D228" s="194" t="s">
        <v>132</v>
      </c>
      <c r="E228" s="195" t="s">
        <v>19</v>
      </c>
      <c r="F228" s="196" t="s">
        <v>349</v>
      </c>
      <c r="G228" s="193"/>
      <c r="H228" s="197">
        <v>0.72</v>
      </c>
      <c r="I228" s="198"/>
      <c r="J228" s="193"/>
      <c r="K228" s="193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132</v>
      </c>
      <c r="AU228" s="203" t="s">
        <v>81</v>
      </c>
      <c r="AV228" s="13" t="s">
        <v>81</v>
      </c>
      <c r="AW228" s="13" t="s">
        <v>32</v>
      </c>
      <c r="AX228" s="13" t="s">
        <v>71</v>
      </c>
      <c r="AY228" s="203" t="s">
        <v>121</v>
      </c>
    </row>
    <row r="229" spans="1:65" s="14" customFormat="1" ht="11.25">
      <c r="B229" s="204"/>
      <c r="C229" s="205"/>
      <c r="D229" s="194" t="s">
        <v>132</v>
      </c>
      <c r="E229" s="206" t="s">
        <v>19</v>
      </c>
      <c r="F229" s="207" t="s">
        <v>134</v>
      </c>
      <c r="G229" s="205"/>
      <c r="H229" s="208">
        <v>0.72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132</v>
      </c>
      <c r="AU229" s="214" t="s">
        <v>81</v>
      </c>
      <c r="AV229" s="14" t="s">
        <v>128</v>
      </c>
      <c r="AW229" s="14" t="s">
        <v>32</v>
      </c>
      <c r="AX229" s="14" t="s">
        <v>79</v>
      </c>
      <c r="AY229" s="214" t="s">
        <v>121</v>
      </c>
    </row>
    <row r="230" spans="1:65" s="2" customFormat="1" ht="16.5" customHeight="1">
      <c r="A230" s="35"/>
      <c r="B230" s="36"/>
      <c r="C230" s="226" t="s">
        <v>350</v>
      </c>
      <c r="D230" s="226" t="s">
        <v>275</v>
      </c>
      <c r="E230" s="227" t="s">
        <v>351</v>
      </c>
      <c r="F230" s="228" t="s">
        <v>352</v>
      </c>
      <c r="G230" s="229" t="s">
        <v>163</v>
      </c>
      <c r="H230" s="230">
        <v>2E-3</v>
      </c>
      <c r="I230" s="231"/>
      <c r="J230" s="232">
        <f>ROUND(I230*H230,2)</f>
        <v>0</v>
      </c>
      <c r="K230" s="228" t="s">
        <v>127</v>
      </c>
      <c r="L230" s="233"/>
      <c r="M230" s="234" t="s">
        <v>19</v>
      </c>
      <c r="N230" s="235" t="s">
        <v>42</v>
      </c>
      <c r="O230" s="65"/>
      <c r="P230" s="183">
        <f>O230*H230</f>
        <v>0</v>
      </c>
      <c r="Q230" s="183">
        <v>1</v>
      </c>
      <c r="R230" s="183">
        <f>Q230*H230</f>
        <v>2E-3</v>
      </c>
      <c r="S230" s="183">
        <v>0</v>
      </c>
      <c r="T230" s="18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312</v>
      </c>
      <c r="AT230" s="185" t="s">
        <v>275</v>
      </c>
      <c r="AU230" s="185" t="s">
        <v>81</v>
      </c>
      <c r="AY230" s="18" t="s">
        <v>121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8" t="s">
        <v>79</v>
      </c>
      <c r="BK230" s="186">
        <f>ROUND(I230*H230,2)</f>
        <v>0</v>
      </c>
      <c r="BL230" s="18" t="s">
        <v>221</v>
      </c>
      <c r="BM230" s="185" t="s">
        <v>353</v>
      </c>
    </row>
    <row r="231" spans="1:65" s="13" customFormat="1" ht="11.25">
      <c r="B231" s="192"/>
      <c r="C231" s="193"/>
      <c r="D231" s="194" t="s">
        <v>132</v>
      </c>
      <c r="E231" s="193"/>
      <c r="F231" s="196" t="s">
        <v>354</v>
      </c>
      <c r="G231" s="193"/>
      <c r="H231" s="197">
        <v>2E-3</v>
      </c>
      <c r="I231" s="198"/>
      <c r="J231" s="193"/>
      <c r="K231" s="193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132</v>
      </c>
      <c r="AU231" s="203" t="s">
        <v>81</v>
      </c>
      <c r="AV231" s="13" t="s">
        <v>81</v>
      </c>
      <c r="AW231" s="13" t="s">
        <v>4</v>
      </c>
      <c r="AX231" s="13" t="s">
        <v>79</v>
      </c>
      <c r="AY231" s="203" t="s">
        <v>121</v>
      </c>
    </row>
    <row r="232" spans="1:65" s="2" customFormat="1" ht="16.5" customHeight="1">
      <c r="A232" s="35"/>
      <c r="B232" s="36"/>
      <c r="C232" s="174" t="s">
        <v>355</v>
      </c>
      <c r="D232" s="174" t="s">
        <v>123</v>
      </c>
      <c r="E232" s="175" t="s">
        <v>356</v>
      </c>
      <c r="F232" s="176" t="s">
        <v>357</v>
      </c>
      <c r="G232" s="177" t="s">
        <v>224</v>
      </c>
      <c r="H232" s="178">
        <v>0.72</v>
      </c>
      <c r="I232" s="179"/>
      <c r="J232" s="180">
        <f>ROUND(I232*H232,2)</f>
        <v>0</v>
      </c>
      <c r="K232" s="176" t="s">
        <v>127</v>
      </c>
      <c r="L232" s="40"/>
      <c r="M232" s="181" t="s">
        <v>19</v>
      </c>
      <c r="N232" s="182" t="s">
        <v>42</v>
      </c>
      <c r="O232" s="65"/>
      <c r="P232" s="183">
        <f>O232*H232</f>
        <v>0</v>
      </c>
      <c r="Q232" s="183">
        <v>4.0000000000000002E-4</v>
      </c>
      <c r="R232" s="183">
        <f>Q232*H232</f>
        <v>2.8800000000000001E-4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221</v>
      </c>
      <c r="AT232" s="185" t="s">
        <v>123</v>
      </c>
      <c r="AU232" s="185" t="s">
        <v>81</v>
      </c>
      <c r="AY232" s="18" t="s">
        <v>121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79</v>
      </c>
      <c r="BK232" s="186">
        <f>ROUND(I232*H232,2)</f>
        <v>0</v>
      </c>
      <c r="BL232" s="18" t="s">
        <v>221</v>
      </c>
      <c r="BM232" s="185" t="s">
        <v>358</v>
      </c>
    </row>
    <row r="233" spans="1:65" s="2" customFormat="1" ht="11.25">
      <c r="A233" s="35"/>
      <c r="B233" s="36"/>
      <c r="C233" s="37"/>
      <c r="D233" s="187" t="s">
        <v>130</v>
      </c>
      <c r="E233" s="37"/>
      <c r="F233" s="188" t="s">
        <v>359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130</v>
      </c>
      <c r="AU233" s="18" t="s">
        <v>81</v>
      </c>
    </row>
    <row r="234" spans="1:65" s="2" customFormat="1" ht="24.2" customHeight="1">
      <c r="A234" s="35"/>
      <c r="B234" s="36"/>
      <c r="C234" s="226" t="s">
        <v>360</v>
      </c>
      <c r="D234" s="226" t="s">
        <v>275</v>
      </c>
      <c r="E234" s="227" t="s">
        <v>361</v>
      </c>
      <c r="F234" s="228" t="s">
        <v>362</v>
      </c>
      <c r="G234" s="229" t="s">
        <v>224</v>
      </c>
      <c r="H234" s="230">
        <v>0.86399999999999999</v>
      </c>
      <c r="I234" s="231"/>
      <c r="J234" s="232">
        <f>ROUND(I234*H234,2)</f>
        <v>0</v>
      </c>
      <c r="K234" s="228" t="s">
        <v>127</v>
      </c>
      <c r="L234" s="233"/>
      <c r="M234" s="234" t="s">
        <v>19</v>
      </c>
      <c r="N234" s="235" t="s">
        <v>42</v>
      </c>
      <c r="O234" s="65"/>
      <c r="P234" s="183">
        <f>O234*H234</f>
        <v>0</v>
      </c>
      <c r="Q234" s="183">
        <v>4.7999999999999996E-3</v>
      </c>
      <c r="R234" s="183">
        <f>Q234*H234</f>
        <v>4.1471999999999993E-3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312</v>
      </c>
      <c r="AT234" s="185" t="s">
        <v>275</v>
      </c>
      <c r="AU234" s="185" t="s">
        <v>81</v>
      </c>
      <c r="AY234" s="18" t="s">
        <v>121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79</v>
      </c>
      <c r="BK234" s="186">
        <f>ROUND(I234*H234,2)</f>
        <v>0</v>
      </c>
      <c r="BL234" s="18" t="s">
        <v>221</v>
      </c>
      <c r="BM234" s="185" t="s">
        <v>363</v>
      </c>
    </row>
    <row r="235" spans="1:65" s="13" customFormat="1" ht="11.25">
      <c r="B235" s="192"/>
      <c r="C235" s="193"/>
      <c r="D235" s="194" t="s">
        <v>132</v>
      </c>
      <c r="E235" s="193"/>
      <c r="F235" s="196" t="s">
        <v>364</v>
      </c>
      <c r="G235" s="193"/>
      <c r="H235" s="197">
        <v>0.86399999999999999</v>
      </c>
      <c r="I235" s="198"/>
      <c r="J235" s="193"/>
      <c r="K235" s="193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132</v>
      </c>
      <c r="AU235" s="203" t="s">
        <v>81</v>
      </c>
      <c r="AV235" s="13" t="s">
        <v>81</v>
      </c>
      <c r="AW235" s="13" t="s">
        <v>4</v>
      </c>
      <c r="AX235" s="13" t="s">
        <v>79</v>
      </c>
      <c r="AY235" s="203" t="s">
        <v>121</v>
      </c>
    </row>
    <row r="236" spans="1:65" s="2" customFormat="1" ht="24.2" customHeight="1">
      <c r="A236" s="35"/>
      <c r="B236" s="36"/>
      <c r="C236" s="174" t="s">
        <v>365</v>
      </c>
      <c r="D236" s="174" t="s">
        <v>123</v>
      </c>
      <c r="E236" s="175" t="s">
        <v>366</v>
      </c>
      <c r="F236" s="176" t="s">
        <v>367</v>
      </c>
      <c r="G236" s="177" t="s">
        <v>163</v>
      </c>
      <c r="H236" s="178">
        <v>6.0000000000000001E-3</v>
      </c>
      <c r="I236" s="179"/>
      <c r="J236" s="180">
        <f>ROUND(I236*H236,2)</f>
        <v>0</v>
      </c>
      <c r="K236" s="176" t="s">
        <v>127</v>
      </c>
      <c r="L236" s="40"/>
      <c r="M236" s="181" t="s">
        <v>19</v>
      </c>
      <c r="N236" s="182" t="s">
        <v>42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221</v>
      </c>
      <c r="AT236" s="185" t="s">
        <v>123</v>
      </c>
      <c r="AU236" s="185" t="s">
        <v>81</v>
      </c>
      <c r="AY236" s="18" t="s">
        <v>121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79</v>
      </c>
      <c r="BK236" s="186">
        <f>ROUND(I236*H236,2)</f>
        <v>0</v>
      </c>
      <c r="BL236" s="18" t="s">
        <v>221</v>
      </c>
      <c r="BM236" s="185" t="s">
        <v>368</v>
      </c>
    </row>
    <row r="237" spans="1:65" s="2" customFormat="1" ht="11.25">
      <c r="A237" s="35"/>
      <c r="B237" s="36"/>
      <c r="C237" s="37"/>
      <c r="D237" s="187" t="s">
        <v>130</v>
      </c>
      <c r="E237" s="37"/>
      <c r="F237" s="188" t="s">
        <v>369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130</v>
      </c>
      <c r="AU237" s="18" t="s">
        <v>81</v>
      </c>
    </row>
    <row r="238" spans="1:65" s="2" customFormat="1" ht="33" customHeight="1">
      <c r="A238" s="35"/>
      <c r="B238" s="36"/>
      <c r="C238" s="174" t="s">
        <v>370</v>
      </c>
      <c r="D238" s="174" t="s">
        <v>123</v>
      </c>
      <c r="E238" s="175" t="s">
        <v>371</v>
      </c>
      <c r="F238" s="176" t="s">
        <v>372</v>
      </c>
      <c r="G238" s="177" t="s">
        <v>163</v>
      </c>
      <c r="H238" s="178">
        <v>6.0000000000000001E-3</v>
      </c>
      <c r="I238" s="179"/>
      <c r="J238" s="180">
        <f>ROUND(I238*H238,2)</f>
        <v>0</v>
      </c>
      <c r="K238" s="176" t="s">
        <v>127</v>
      </c>
      <c r="L238" s="40"/>
      <c r="M238" s="181" t="s">
        <v>19</v>
      </c>
      <c r="N238" s="182" t="s">
        <v>42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221</v>
      </c>
      <c r="AT238" s="185" t="s">
        <v>123</v>
      </c>
      <c r="AU238" s="185" t="s">
        <v>81</v>
      </c>
      <c r="AY238" s="18" t="s">
        <v>121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79</v>
      </c>
      <c r="BK238" s="186">
        <f>ROUND(I238*H238,2)</f>
        <v>0</v>
      </c>
      <c r="BL238" s="18" t="s">
        <v>221</v>
      </c>
      <c r="BM238" s="185" t="s">
        <v>373</v>
      </c>
    </row>
    <row r="239" spans="1:65" s="2" customFormat="1" ht="11.25">
      <c r="A239" s="35"/>
      <c r="B239" s="36"/>
      <c r="C239" s="37"/>
      <c r="D239" s="187" t="s">
        <v>130</v>
      </c>
      <c r="E239" s="37"/>
      <c r="F239" s="188" t="s">
        <v>374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130</v>
      </c>
      <c r="AU239" s="18" t="s">
        <v>81</v>
      </c>
    </row>
    <row r="240" spans="1:65" s="12" customFormat="1" ht="22.9" customHeight="1">
      <c r="B240" s="158"/>
      <c r="C240" s="159"/>
      <c r="D240" s="160" t="s">
        <v>70</v>
      </c>
      <c r="E240" s="172" t="s">
        <v>375</v>
      </c>
      <c r="F240" s="172" t="s">
        <v>376</v>
      </c>
      <c r="G240" s="159"/>
      <c r="H240" s="159"/>
      <c r="I240" s="162"/>
      <c r="J240" s="173">
        <f>BK240</f>
        <v>0</v>
      </c>
      <c r="K240" s="159"/>
      <c r="L240" s="164"/>
      <c r="M240" s="165"/>
      <c r="N240" s="166"/>
      <c r="O240" s="166"/>
      <c r="P240" s="167">
        <f>SUM(P241:P251)</f>
        <v>0</v>
      </c>
      <c r="Q240" s="166"/>
      <c r="R240" s="167">
        <f>SUM(R241:R251)</f>
        <v>1.1999999999999999E-3</v>
      </c>
      <c r="S240" s="166"/>
      <c r="T240" s="168">
        <f>SUM(T241:T251)</f>
        <v>0</v>
      </c>
      <c r="AR240" s="169" t="s">
        <v>81</v>
      </c>
      <c r="AT240" s="170" t="s">
        <v>70</v>
      </c>
      <c r="AU240" s="170" t="s">
        <v>79</v>
      </c>
      <c r="AY240" s="169" t="s">
        <v>121</v>
      </c>
      <c r="BK240" s="171">
        <f>SUM(BK241:BK251)</f>
        <v>0</v>
      </c>
    </row>
    <row r="241" spans="1:65" s="2" customFormat="1" ht="16.5" customHeight="1">
      <c r="A241" s="35"/>
      <c r="B241" s="36"/>
      <c r="C241" s="174" t="s">
        <v>377</v>
      </c>
      <c r="D241" s="174" t="s">
        <v>123</v>
      </c>
      <c r="E241" s="175" t="s">
        <v>378</v>
      </c>
      <c r="F241" s="176" t="s">
        <v>379</v>
      </c>
      <c r="G241" s="177" t="s">
        <v>270</v>
      </c>
      <c r="H241" s="178">
        <v>1.2</v>
      </c>
      <c r="I241" s="179"/>
      <c r="J241" s="180">
        <f>ROUND(I241*H241,2)</f>
        <v>0</v>
      </c>
      <c r="K241" s="176" t="s">
        <v>127</v>
      </c>
      <c r="L241" s="40"/>
      <c r="M241" s="181" t="s">
        <v>19</v>
      </c>
      <c r="N241" s="182" t="s">
        <v>42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221</v>
      </c>
      <c r="AT241" s="185" t="s">
        <v>123</v>
      </c>
      <c r="AU241" s="185" t="s">
        <v>81</v>
      </c>
      <c r="AY241" s="18" t="s">
        <v>121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79</v>
      </c>
      <c r="BK241" s="186">
        <f>ROUND(I241*H241,2)</f>
        <v>0</v>
      </c>
      <c r="BL241" s="18" t="s">
        <v>221</v>
      </c>
      <c r="BM241" s="185" t="s">
        <v>380</v>
      </c>
    </row>
    <row r="242" spans="1:65" s="2" customFormat="1" ht="11.25">
      <c r="A242" s="35"/>
      <c r="B242" s="36"/>
      <c r="C242" s="37"/>
      <c r="D242" s="187" t="s">
        <v>130</v>
      </c>
      <c r="E242" s="37"/>
      <c r="F242" s="188" t="s">
        <v>381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130</v>
      </c>
      <c r="AU242" s="18" t="s">
        <v>81</v>
      </c>
    </row>
    <row r="243" spans="1:65" s="13" customFormat="1" ht="11.25">
      <c r="B243" s="192"/>
      <c r="C243" s="193"/>
      <c r="D243" s="194" t="s">
        <v>132</v>
      </c>
      <c r="E243" s="195" t="s">
        <v>19</v>
      </c>
      <c r="F243" s="196" t="s">
        <v>382</v>
      </c>
      <c r="G243" s="193"/>
      <c r="H243" s="197">
        <v>1.2</v>
      </c>
      <c r="I243" s="198"/>
      <c r="J243" s="193"/>
      <c r="K243" s="193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132</v>
      </c>
      <c r="AU243" s="203" t="s">
        <v>81</v>
      </c>
      <c r="AV243" s="13" t="s">
        <v>81</v>
      </c>
      <c r="AW243" s="13" t="s">
        <v>32</v>
      </c>
      <c r="AX243" s="13" t="s">
        <v>71</v>
      </c>
      <c r="AY243" s="203" t="s">
        <v>121</v>
      </c>
    </row>
    <row r="244" spans="1:65" s="14" customFormat="1" ht="11.25">
      <c r="B244" s="204"/>
      <c r="C244" s="205"/>
      <c r="D244" s="194" t="s">
        <v>132</v>
      </c>
      <c r="E244" s="206" t="s">
        <v>19</v>
      </c>
      <c r="F244" s="207" t="s">
        <v>134</v>
      </c>
      <c r="G244" s="205"/>
      <c r="H244" s="208">
        <v>1.2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132</v>
      </c>
      <c r="AU244" s="214" t="s">
        <v>81</v>
      </c>
      <c r="AV244" s="14" t="s">
        <v>128</v>
      </c>
      <c r="AW244" s="14" t="s">
        <v>32</v>
      </c>
      <c r="AX244" s="14" t="s">
        <v>79</v>
      </c>
      <c r="AY244" s="214" t="s">
        <v>121</v>
      </c>
    </row>
    <row r="245" spans="1:65" s="2" customFormat="1" ht="16.5" customHeight="1">
      <c r="A245" s="35"/>
      <c r="B245" s="36"/>
      <c r="C245" s="226" t="s">
        <v>383</v>
      </c>
      <c r="D245" s="226" t="s">
        <v>275</v>
      </c>
      <c r="E245" s="227" t="s">
        <v>384</v>
      </c>
      <c r="F245" s="228" t="s">
        <v>385</v>
      </c>
      <c r="G245" s="229" t="s">
        <v>270</v>
      </c>
      <c r="H245" s="230">
        <v>1.2</v>
      </c>
      <c r="I245" s="231"/>
      <c r="J245" s="232">
        <f>ROUND(I245*H245,2)</f>
        <v>0</v>
      </c>
      <c r="K245" s="228" t="s">
        <v>127</v>
      </c>
      <c r="L245" s="233"/>
      <c r="M245" s="234" t="s">
        <v>19</v>
      </c>
      <c r="N245" s="235" t="s">
        <v>42</v>
      </c>
      <c r="O245" s="65"/>
      <c r="P245" s="183">
        <f>O245*H245</f>
        <v>0</v>
      </c>
      <c r="Q245" s="183">
        <v>1E-3</v>
      </c>
      <c r="R245" s="183">
        <f>Q245*H245</f>
        <v>1.1999999999999999E-3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312</v>
      </c>
      <c r="AT245" s="185" t="s">
        <v>275</v>
      </c>
      <c r="AU245" s="185" t="s">
        <v>81</v>
      </c>
      <c r="AY245" s="18" t="s">
        <v>121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79</v>
      </c>
      <c r="BK245" s="186">
        <f>ROUND(I245*H245,2)</f>
        <v>0</v>
      </c>
      <c r="BL245" s="18" t="s">
        <v>221</v>
      </c>
      <c r="BM245" s="185" t="s">
        <v>386</v>
      </c>
    </row>
    <row r="246" spans="1:65" s="13" customFormat="1" ht="11.25">
      <c r="B246" s="192"/>
      <c r="C246" s="193"/>
      <c r="D246" s="194" t="s">
        <v>132</v>
      </c>
      <c r="E246" s="195" t="s">
        <v>19</v>
      </c>
      <c r="F246" s="196" t="s">
        <v>382</v>
      </c>
      <c r="G246" s="193"/>
      <c r="H246" s="197">
        <v>1.2</v>
      </c>
      <c r="I246" s="198"/>
      <c r="J246" s="193"/>
      <c r="K246" s="193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132</v>
      </c>
      <c r="AU246" s="203" t="s">
        <v>81</v>
      </c>
      <c r="AV246" s="13" t="s">
        <v>81</v>
      </c>
      <c r="AW246" s="13" t="s">
        <v>32</v>
      </c>
      <c r="AX246" s="13" t="s">
        <v>71</v>
      </c>
      <c r="AY246" s="203" t="s">
        <v>121</v>
      </c>
    </row>
    <row r="247" spans="1:65" s="14" customFormat="1" ht="11.25">
      <c r="B247" s="204"/>
      <c r="C247" s="205"/>
      <c r="D247" s="194" t="s">
        <v>132</v>
      </c>
      <c r="E247" s="206" t="s">
        <v>19</v>
      </c>
      <c r="F247" s="207" t="s">
        <v>134</v>
      </c>
      <c r="G247" s="205"/>
      <c r="H247" s="208">
        <v>1.2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132</v>
      </c>
      <c r="AU247" s="214" t="s">
        <v>81</v>
      </c>
      <c r="AV247" s="14" t="s">
        <v>128</v>
      </c>
      <c r="AW247" s="14" t="s">
        <v>32</v>
      </c>
      <c r="AX247" s="14" t="s">
        <v>79</v>
      </c>
      <c r="AY247" s="214" t="s">
        <v>121</v>
      </c>
    </row>
    <row r="248" spans="1:65" s="2" customFormat="1" ht="24.2" customHeight="1">
      <c r="A248" s="35"/>
      <c r="B248" s="36"/>
      <c r="C248" s="174" t="s">
        <v>387</v>
      </c>
      <c r="D248" s="174" t="s">
        <v>123</v>
      </c>
      <c r="E248" s="175" t="s">
        <v>388</v>
      </c>
      <c r="F248" s="176" t="s">
        <v>389</v>
      </c>
      <c r="G248" s="177" t="s">
        <v>163</v>
      </c>
      <c r="H248" s="178">
        <v>1E-3</v>
      </c>
      <c r="I248" s="179"/>
      <c r="J248" s="180">
        <f>ROUND(I248*H248,2)</f>
        <v>0</v>
      </c>
      <c r="K248" s="176" t="s">
        <v>127</v>
      </c>
      <c r="L248" s="40"/>
      <c r="M248" s="181" t="s">
        <v>19</v>
      </c>
      <c r="N248" s="182" t="s">
        <v>42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221</v>
      </c>
      <c r="AT248" s="185" t="s">
        <v>123</v>
      </c>
      <c r="AU248" s="185" t="s">
        <v>81</v>
      </c>
      <c r="AY248" s="18" t="s">
        <v>121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79</v>
      </c>
      <c r="BK248" s="186">
        <f>ROUND(I248*H248,2)</f>
        <v>0</v>
      </c>
      <c r="BL248" s="18" t="s">
        <v>221</v>
      </c>
      <c r="BM248" s="185" t="s">
        <v>390</v>
      </c>
    </row>
    <row r="249" spans="1:65" s="2" customFormat="1" ht="11.25">
      <c r="A249" s="35"/>
      <c r="B249" s="36"/>
      <c r="C249" s="37"/>
      <c r="D249" s="187" t="s">
        <v>130</v>
      </c>
      <c r="E249" s="37"/>
      <c r="F249" s="188" t="s">
        <v>391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130</v>
      </c>
      <c r="AU249" s="18" t="s">
        <v>81</v>
      </c>
    </row>
    <row r="250" spans="1:65" s="2" customFormat="1" ht="24.2" customHeight="1">
      <c r="A250" s="35"/>
      <c r="B250" s="36"/>
      <c r="C250" s="174" t="s">
        <v>392</v>
      </c>
      <c r="D250" s="174" t="s">
        <v>123</v>
      </c>
      <c r="E250" s="175" t="s">
        <v>393</v>
      </c>
      <c r="F250" s="176" t="s">
        <v>394</v>
      </c>
      <c r="G250" s="177" t="s">
        <v>163</v>
      </c>
      <c r="H250" s="178">
        <v>1E-3</v>
      </c>
      <c r="I250" s="179"/>
      <c r="J250" s="180">
        <f>ROUND(I250*H250,2)</f>
        <v>0</v>
      </c>
      <c r="K250" s="176" t="s">
        <v>127</v>
      </c>
      <c r="L250" s="40"/>
      <c r="M250" s="181" t="s">
        <v>19</v>
      </c>
      <c r="N250" s="182" t="s">
        <v>42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221</v>
      </c>
      <c r="AT250" s="185" t="s">
        <v>123</v>
      </c>
      <c r="AU250" s="185" t="s">
        <v>81</v>
      </c>
      <c r="AY250" s="18" t="s">
        <v>121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79</v>
      </c>
      <c r="BK250" s="186">
        <f>ROUND(I250*H250,2)</f>
        <v>0</v>
      </c>
      <c r="BL250" s="18" t="s">
        <v>221</v>
      </c>
      <c r="BM250" s="185" t="s">
        <v>395</v>
      </c>
    </row>
    <row r="251" spans="1:65" s="2" customFormat="1" ht="11.25">
      <c r="A251" s="35"/>
      <c r="B251" s="36"/>
      <c r="C251" s="37"/>
      <c r="D251" s="187" t="s">
        <v>130</v>
      </c>
      <c r="E251" s="37"/>
      <c r="F251" s="188" t="s">
        <v>396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130</v>
      </c>
      <c r="AU251" s="18" t="s">
        <v>81</v>
      </c>
    </row>
    <row r="252" spans="1:65" s="12" customFormat="1" ht="22.9" customHeight="1">
      <c r="B252" s="158"/>
      <c r="C252" s="159"/>
      <c r="D252" s="160" t="s">
        <v>70</v>
      </c>
      <c r="E252" s="172" t="s">
        <v>397</v>
      </c>
      <c r="F252" s="172" t="s">
        <v>398</v>
      </c>
      <c r="G252" s="159"/>
      <c r="H252" s="159"/>
      <c r="I252" s="162"/>
      <c r="J252" s="173">
        <f>BK252</f>
        <v>0</v>
      </c>
      <c r="K252" s="159"/>
      <c r="L252" s="164"/>
      <c r="M252" s="165"/>
      <c r="N252" s="166"/>
      <c r="O252" s="166"/>
      <c r="P252" s="167">
        <f>SUM(P253:P255)</f>
        <v>0</v>
      </c>
      <c r="Q252" s="166"/>
      <c r="R252" s="167">
        <f>SUM(R253:R255)</f>
        <v>0</v>
      </c>
      <c r="S252" s="166"/>
      <c r="T252" s="168">
        <f>SUM(T253:T255)</f>
        <v>0</v>
      </c>
      <c r="AR252" s="169" t="s">
        <v>81</v>
      </c>
      <c r="AT252" s="170" t="s">
        <v>70</v>
      </c>
      <c r="AU252" s="170" t="s">
        <v>79</v>
      </c>
      <c r="AY252" s="169" t="s">
        <v>121</v>
      </c>
      <c r="BK252" s="171">
        <f>SUM(BK253:BK255)</f>
        <v>0</v>
      </c>
    </row>
    <row r="253" spans="1:65" s="2" customFormat="1" ht="24.2" customHeight="1">
      <c r="A253" s="35"/>
      <c r="B253" s="36"/>
      <c r="C253" s="174" t="s">
        <v>399</v>
      </c>
      <c r="D253" s="174" t="s">
        <v>123</v>
      </c>
      <c r="E253" s="175" t="s">
        <v>400</v>
      </c>
      <c r="F253" s="176" t="s">
        <v>401</v>
      </c>
      <c r="G253" s="177" t="s">
        <v>402</v>
      </c>
      <c r="H253" s="178">
        <v>328.5</v>
      </c>
      <c r="I253" s="179"/>
      <c r="J253" s="180">
        <f>ROUND(I253*H253,2)</f>
        <v>0</v>
      </c>
      <c r="K253" s="176" t="s">
        <v>19</v>
      </c>
      <c r="L253" s="40"/>
      <c r="M253" s="181" t="s">
        <v>19</v>
      </c>
      <c r="N253" s="182" t="s">
        <v>42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221</v>
      </c>
      <c r="AT253" s="185" t="s">
        <v>123</v>
      </c>
      <c r="AU253" s="185" t="s">
        <v>81</v>
      </c>
      <c r="AY253" s="18" t="s">
        <v>121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79</v>
      </c>
      <c r="BK253" s="186">
        <f>ROUND(I253*H253,2)</f>
        <v>0</v>
      </c>
      <c r="BL253" s="18" t="s">
        <v>221</v>
      </c>
      <c r="BM253" s="185" t="s">
        <v>403</v>
      </c>
    </row>
    <row r="254" spans="1:65" s="2" customFormat="1" ht="39">
      <c r="A254" s="35"/>
      <c r="B254" s="36"/>
      <c r="C254" s="37"/>
      <c r="D254" s="194" t="s">
        <v>404</v>
      </c>
      <c r="E254" s="37"/>
      <c r="F254" s="236" t="s">
        <v>405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404</v>
      </c>
      <c r="AU254" s="18" t="s">
        <v>81</v>
      </c>
    </row>
    <row r="255" spans="1:65" s="13" customFormat="1" ht="11.25">
      <c r="B255" s="192"/>
      <c r="C255" s="193"/>
      <c r="D255" s="194" t="s">
        <v>132</v>
      </c>
      <c r="E255" s="195" t="s">
        <v>19</v>
      </c>
      <c r="F255" s="196" t="s">
        <v>406</v>
      </c>
      <c r="G255" s="193"/>
      <c r="H255" s="197">
        <v>328.5</v>
      </c>
      <c r="I255" s="198"/>
      <c r="J255" s="193"/>
      <c r="K255" s="193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132</v>
      </c>
      <c r="AU255" s="203" t="s">
        <v>81</v>
      </c>
      <c r="AV255" s="13" t="s">
        <v>81</v>
      </c>
      <c r="AW255" s="13" t="s">
        <v>32</v>
      </c>
      <c r="AX255" s="13" t="s">
        <v>79</v>
      </c>
      <c r="AY255" s="203" t="s">
        <v>121</v>
      </c>
    </row>
    <row r="256" spans="1:65" s="12" customFormat="1" ht="22.9" customHeight="1">
      <c r="B256" s="158"/>
      <c r="C256" s="159"/>
      <c r="D256" s="160" t="s">
        <v>70</v>
      </c>
      <c r="E256" s="172" t="s">
        <v>407</v>
      </c>
      <c r="F256" s="172" t="s">
        <v>408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SUM(P257:P276)</f>
        <v>0</v>
      </c>
      <c r="Q256" s="166"/>
      <c r="R256" s="167">
        <f>SUM(R257:R276)</f>
        <v>2.2794999999999999E-2</v>
      </c>
      <c r="S256" s="166"/>
      <c r="T256" s="168">
        <f>SUM(T257:T276)</f>
        <v>0</v>
      </c>
      <c r="AR256" s="169" t="s">
        <v>81</v>
      </c>
      <c r="AT256" s="170" t="s">
        <v>70</v>
      </c>
      <c r="AU256" s="170" t="s">
        <v>79</v>
      </c>
      <c r="AY256" s="169" t="s">
        <v>121</v>
      </c>
      <c r="BK256" s="171">
        <f>SUM(BK257:BK276)</f>
        <v>0</v>
      </c>
    </row>
    <row r="257" spans="1:65" s="2" customFormat="1" ht="16.5" customHeight="1">
      <c r="A257" s="35"/>
      <c r="B257" s="36"/>
      <c r="C257" s="174" t="s">
        <v>409</v>
      </c>
      <c r="D257" s="174" t="s">
        <v>123</v>
      </c>
      <c r="E257" s="175" t="s">
        <v>410</v>
      </c>
      <c r="F257" s="176" t="s">
        <v>411</v>
      </c>
      <c r="G257" s="177" t="s">
        <v>224</v>
      </c>
      <c r="H257" s="178">
        <v>0.5</v>
      </c>
      <c r="I257" s="179"/>
      <c r="J257" s="180">
        <f>ROUND(I257*H257,2)</f>
        <v>0</v>
      </c>
      <c r="K257" s="176" t="s">
        <v>127</v>
      </c>
      <c r="L257" s="40"/>
      <c r="M257" s="181" t="s">
        <v>19</v>
      </c>
      <c r="N257" s="182" t="s">
        <v>42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221</v>
      </c>
      <c r="AT257" s="185" t="s">
        <v>123</v>
      </c>
      <c r="AU257" s="185" t="s">
        <v>81</v>
      </c>
      <c r="AY257" s="18" t="s">
        <v>121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79</v>
      </c>
      <c r="BK257" s="186">
        <f>ROUND(I257*H257,2)</f>
        <v>0</v>
      </c>
      <c r="BL257" s="18" t="s">
        <v>221</v>
      </c>
      <c r="BM257" s="185" t="s">
        <v>412</v>
      </c>
    </row>
    <row r="258" spans="1:65" s="2" customFormat="1" ht="11.25">
      <c r="A258" s="35"/>
      <c r="B258" s="36"/>
      <c r="C258" s="37"/>
      <c r="D258" s="187" t="s">
        <v>130</v>
      </c>
      <c r="E258" s="37"/>
      <c r="F258" s="188" t="s">
        <v>413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130</v>
      </c>
      <c r="AU258" s="18" t="s">
        <v>81</v>
      </c>
    </row>
    <row r="259" spans="1:65" s="13" customFormat="1" ht="11.25">
      <c r="B259" s="192"/>
      <c r="C259" s="193"/>
      <c r="D259" s="194" t="s">
        <v>132</v>
      </c>
      <c r="E259" s="195" t="s">
        <v>19</v>
      </c>
      <c r="F259" s="196" t="s">
        <v>414</v>
      </c>
      <c r="G259" s="193"/>
      <c r="H259" s="197">
        <v>0.5</v>
      </c>
      <c r="I259" s="198"/>
      <c r="J259" s="193"/>
      <c r="K259" s="193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132</v>
      </c>
      <c r="AU259" s="203" t="s">
        <v>81</v>
      </c>
      <c r="AV259" s="13" t="s">
        <v>81</v>
      </c>
      <c r="AW259" s="13" t="s">
        <v>32</v>
      </c>
      <c r="AX259" s="13" t="s">
        <v>71</v>
      </c>
      <c r="AY259" s="203" t="s">
        <v>121</v>
      </c>
    </row>
    <row r="260" spans="1:65" s="14" customFormat="1" ht="11.25">
      <c r="B260" s="204"/>
      <c r="C260" s="205"/>
      <c r="D260" s="194" t="s">
        <v>132</v>
      </c>
      <c r="E260" s="206" t="s">
        <v>19</v>
      </c>
      <c r="F260" s="207" t="s">
        <v>134</v>
      </c>
      <c r="G260" s="205"/>
      <c r="H260" s="208">
        <v>0.5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132</v>
      </c>
      <c r="AU260" s="214" t="s">
        <v>81</v>
      </c>
      <c r="AV260" s="14" t="s">
        <v>128</v>
      </c>
      <c r="AW260" s="14" t="s">
        <v>32</v>
      </c>
      <c r="AX260" s="14" t="s">
        <v>79</v>
      </c>
      <c r="AY260" s="214" t="s">
        <v>121</v>
      </c>
    </row>
    <row r="261" spans="1:65" s="2" customFormat="1" ht="16.5" customHeight="1">
      <c r="A261" s="35"/>
      <c r="B261" s="36"/>
      <c r="C261" s="174" t="s">
        <v>415</v>
      </c>
      <c r="D261" s="174" t="s">
        <v>123</v>
      </c>
      <c r="E261" s="175" t="s">
        <v>416</v>
      </c>
      <c r="F261" s="176" t="s">
        <v>417</v>
      </c>
      <c r="G261" s="177" t="s">
        <v>224</v>
      </c>
      <c r="H261" s="178">
        <v>0.5</v>
      </c>
      <c r="I261" s="179"/>
      <c r="J261" s="180">
        <f>ROUND(I261*H261,2)</f>
        <v>0</v>
      </c>
      <c r="K261" s="176" t="s">
        <v>127</v>
      </c>
      <c r="L261" s="40"/>
      <c r="M261" s="181" t="s">
        <v>19</v>
      </c>
      <c r="N261" s="182" t="s">
        <v>42</v>
      </c>
      <c r="O261" s="65"/>
      <c r="P261" s="183">
        <f>O261*H261</f>
        <v>0</v>
      </c>
      <c r="Q261" s="183">
        <v>2.9999999999999997E-4</v>
      </c>
      <c r="R261" s="183">
        <f>Q261*H261</f>
        <v>1.4999999999999999E-4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221</v>
      </c>
      <c r="AT261" s="185" t="s">
        <v>123</v>
      </c>
      <c r="AU261" s="185" t="s">
        <v>81</v>
      </c>
      <c r="AY261" s="18" t="s">
        <v>121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79</v>
      </c>
      <c r="BK261" s="186">
        <f>ROUND(I261*H261,2)</f>
        <v>0</v>
      </c>
      <c r="BL261" s="18" t="s">
        <v>221</v>
      </c>
      <c r="BM261" s="185" t="s">
        <v>418</v>
      </c>
    </row>
    <row r="262" spans="1:65" s="2" customFormat="1" ht="11.25">
      <c r="A262" s="35"/>
      <c r="B262" s="36"/>
      <c r="C262" s="37"/>
      <c r="D262" s="187" t="s">
        <v>130</v>
      </c>
      <c r="E262" s="37"/>
      <c r="F262" s="188" t="s">
        <v>419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130</v>
      </c>
      <c r="AU262" s="18" t="s">
        <v>81</v>
      </c>
    </row>
    <row r="263" spans="1:65" s="2" customFormat="1" ht="24.2" customHeight="1">
      <c r="A263" s="35"/>
      <c r="B263" s="36"/>
      <c r="C263" s="174" t="s">
        <v>420</v>
      </c>
      <c r="D263" s="174" t="s">
        <v>123</v>
      </c>
      <c r="E263" s="175" t="s">
        <v>421</v>
      </c>
      <c r="F263" s="176" t="s">
        <v>422</v>
      </c>
      <c r="G263" s="177" t="s">
        <v>224</v>
      </c>
      <c r="H263" s="178">
        <v>0.5</v>
      </c>
      <c r="I263" s="179"/>
      <c r="J263" s="180">
        <f>ROUND(I263*H263,2)</f>
        <v>0</v>
      </c>
      <c r="K263" s="176" t="s">
        <v>127</v>
      </c>
      <c r="L263" s="40"/>
      <c r="M263" s="181" t="s">
        <v>19</v>
      </c>
      <c r="N263" s="182" t="s">
        <v>42</v>
      </c>
      <c r="O263" s="65"/>
      <c r="P263" s="183">
        <f>O263*H263</f>
        <v>0</v>
      </c>
      <c r="Q263" s="183">
        <v>6.8900000000000003E-3</v>
      </c>
      <c r="R263" s="183">
        <f>Q263*H263</f>
        <v>3.4450000000000001E-3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221</v>
      </c>
      <c r="AT263" s="185" t="s">
        <v>123</v>
      </c>
      <c r="AU263" s="185" t="s">
        <v>81</v>
      </c>
      <c r="AY263" s="18" t="s">
        <v>121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79</v>
      </c>
      <c r="BK263" s="186">
        <f>ROUND(I263*H263,2)</f>
        <v>0</v>
      </c>
      <c r="BL263" s="18" t="s">
        <v>221</v>
      </c>
      <c r="BM263" s="185" t="s">
        <v>423</v>
      </c>
    </row>
    <row r="264" spans="1:65" s="2" customFormat="1" ht="11.25">
      <c r="A264" s="35"/>
      <c r="B264" s="36"/>
      <c r="C264" s="37"/>
      <c r="D264" s="187" t="s">
        <v>130</v>
      </c>
      <c r="E264" s="37"/>
      <c r="F264" s="188" t="s">
        <v>424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130</v>
      </c>
      <c r="AU264" s="18" t="s">
        <v>81</v>
      </c>
    </row>
    <row r="265" spans="1:65" s="13" customFormat="1" ht="11.25">
      <c r="B265" s="192"/>
      <c r="C265" s="193"/>
      <c r="D265" s="194" t="s">
        <v>132</v>
      </c>
      <c r="E265" s="195" t="s">
        <v>19</v>
      </c>
      <c r="F265" s="196" t="s">
        <v>425</v>
      </c>
      <c r="G265" s="193"/>
      <c r="H265" s="197">
        <v>0.5</v>
      </c>
      <c r="I265" s="198"/>
      <c r="J265" s="193"/>
      <c r="K265" s="193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132</v>
      </c>
      <c r="AU265" s="203" t="s">
        <v>81</v>
      </c>
      <c r="AV265" s="13" t="s">
        <v>81</v>
      </c>
      <c r="AW265" s="13" t="s">
        <v>32</v>
      </c>
      <c r="AX265" s="13" t="s">
        <v>71</v>
      </c>
      <c r="AY265" s="203" t="s">
        <v>121</v>
      </c>
    </row>
    <row r="266" spans="1:65" s="14" customFormat="1" ht="11.25">
      <c r="B266" s="204"/>
      <c r="C266" s="205"/>
      <c r="D266" s="194" t="s">
        <v>132</v>
      </c>
      <c r="E266" s="206" t="s">
        <v>19</v>
      </c>
      <c r="F266" s="207" t="s">
        <v>134</v>
      </c>
      <c r="G266" s="205"/>
      <c r="H266" s="208">
        <v>0.5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132</v>
      </c>
      <c r="AU266" s="214" t="s">
        <v>81</v>
      </c>
      <c r="AV266" s="14" t="s">
        <v>128</v>
      </c>
      <c r="AW266" s="14" t="s">
        <v>32</v>
      </c>
      <c r="AX266" s="14" t="s">
        <v>79</v>
      </c>
      <c r="AY266" s="214" t="s">
        <v>121</v>
      </c>
    </row>
    <row r="267" spans="1:65" s="2" customFormat="1" ht="24.2" customHeight="1">
      <c r="A267" s="35"/>
      <c r="B267" s="36"/>
      <c r="C267" s="226" t="s">
        <v>426</v>
      </c>
      <c r="D267" s="226" t="s">
        <v>275</v>
      </c>
      <c r="E267" s="227" t="s">
        <v>427</v>
      </c>
      <c r="F267" s="228" t="s">
        <v>428</v>
      </c>
      <c r="G267" s="229" t="s">
        <v>224</v>
      </c>
      <c r="H267" s="230">
        <v>1</v>
      </c>
      <c r="I267" s="231"/>
      <c r="J267" s="232">
        <f>ROUND(I267*H267,2)</f>
        <v>0</v>
      </c>
      <c r="K267" s="228" t="s">
        <v>127</v>
      </c>
      <c r="L267" s="233"/>
      <c r="M267" s="234" t="s">
        <v>19</v>
      </c>
      <c r="N267" s="235" t="s">
        <v>42</v>
      </c>
      <c r="O267" s="65"/>
      <c r="P267" s="183">
        <f>O267*H267</f>
        <v>0</v>
      </c>
      <c r="Q267" s="183">
        <v>1.9199999999999998E-2</v>
      </c>
      <c r="R267" s="183">
        <f>Q267*H267</f>
        <v>1.9199999999999998E-2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312</v>
      </c>
      <c r="AT267" s="185" t="s">
        <v>275</v>
      </c>
      <c r="AU267" s="185" t="s">
        <v>81</v>
      </c>
      <c r="AY267" s="18" t="s">
        <v>121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79</v>
      </c>
      <c r="BK267" s="186">
        <f>ROUND(I267*H267,2)</f>
        <v>0</v>
      </c>
      <c r="BL267" s="18" t="s">
        <v>221</v>
      </c>
      <c r="BM267" s="185" t="s">
        <v>429</v>
      </c>
    </row>
    <row r="268" spans="1:65" s="13" customFormat="1" ht="11.25">
      <c r="B268" s="192"/>
      <c r="C268" s="193"/>
      <c r="D268" s="194" t="s">
        <v>132</v>
      </c>
      <c r="E268" s="193"/>
      <c r="F268" s="196" t="s">
        <v>430</v>
      </c>
      <c r="G268" s="193"/>
      <c r="H268" s="197">
        <v>1</v>
      </c>
      <c r="I268" s="198"/>
      <c r="J268" s="193"/>
      <c r="K268" s="193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132</v>
      </c>
      <c r="AU268" s="203" t="s">
        <v>81</v>
      </c>
      <c r="AV268" s="13" t="s">
        <v>81</v>
      </c>
      <c r="AW268" s="13" t="s">
        <v>4</v>
      </c>
      <c r="AX268" s="13" t="s">
        <v>79</v>
      </c>
      <c r="AY268" s="203" t="s">
        <v>121</v>
      </c>
    </row>
    <row r="269" spans="1:65" s="2" customFormat="1" ht="24.2" customHeight="1">
      <c r="A269" s="35"/>
      <c r="B269" s="36"/>
      <c r="C269" s="174" t="s">
        <v>431</v>
      </c>
      <c r="D269" s="174" t="s">
        <v>123</v>
      </c>
      <c r="E269" s="175" t="s">
        <v>432</v>
      </c>
      <c r="F269" s="176" t="s">
        <v>433</v>
      </c>
      <c r="G269" s="177" t="s">
        <v>224</v>
      </c>
      <c r="H269" s="178">
        <v>0.5</v>
      </c>
      <c r="I269" s="179"/>
      <c r="J269" s="180">
        <f>ROUND(I269*H269,2)</f>
        <v>0</v>
      </c>
      <c r="K269" s="176" t="s">
        <v>127</v>
      </c>
      <c r="L269" s="40"/>
      <c r="M269" s="181" t="s">
        <v>19</v>
      </c>
      <c r="N269" s="182" t="s">
        <v>42</v>
      </c>
      <c r="O269" s="65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221</v>
      </c>
      <c r="AT269" s="185" t="s">
        <v>123</v>
      </c>
      <c r="AU269" s="185" t="s">
        <v>81</v>
      </c>
      <c r="AY269" s="18" t="s">
        <v>121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79</v>
      </c>
      <c r="BK269" s="186">
        <f>ROUND(I269*H269,2)</f>
        <v>0</v>
      </c>
      <c r="BL269" s="18" t="s">
        <v>221</v>
      </c>
      <c r="BM269" s="185" t="s">
        <v>434</v>
      </c>
    </row>
    <row r="270" spans="1:65" s="2" customFormat="1" ht="11.25">
      <c r="A270" s="35"/>
      <c r="B270" s="36"/>
      <c r="C270" s="37"/>
      <c r="D270" s="187" t="s">
        <v>130</v>
      </c>
      <c r="E270" s="37"/>
      <c r="F270" s="188" t="s">
        <v>435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130</v>
      </c>
      <c r="AU270" s="18" t="s">
        <v>81</v>
      </c>
    </row>
    <row r="271" spans="1:65" s="2" customFormat="1" ht="24.2" customHeight="1">
      <c r="A271" s="35"/>
      <c r="B271" s="36"/>
      <c r="C271" s="174" t="s">
        <v>436</v>
      </c>
      <c r="D271" s="174" t="s">
        <v>123</v>
      </c>
      <c r="E271" s="175" t="s">
        <v>437</v>
      </c>
      <c r="F271" s="176" t="s">
        <v>438</v>
      </c>
      <c r="G271" s="177" t="s">
        <v>224</v>
      </c>
      <c r="H271" s="178">
        <v>0.5</v>
      </c>
      <c r="I271" s="179"/>
      <c r="J271" s="180">
        <f>ROUND(I271*H271,2)</f>
        <v>0</v>
      </c>
      <c r="K271" s="176" t="s">
        <v>127</v>
      </c>
      <c r="L271" s="40"/>
      <c r="M271" s="181" t="s">
        <v>19</v>
      </c>
      <c r="N271" s="182" t="s">
        <v>42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221</v>
      </c>
      <c r="AT271" s="185" t="s">
        <v>123</v>
      </c>
      <c r="AU271" s="185" t="s">
        <v>81</v>
      </c>
      <c r="AY271" s="18" t="s">
        <v>121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79</v>
      </c>
      <c r="BK271" s="186">
        <f>ROUND(I271*H271,2)</f>
        <v>0</v>
      </c>
      <c r="BL271" s="18" t="s">
        <v>221</v>
      </c>
      <c r="BM271" s="185" t="s">
        <v>439</v>
      </c>
    </row>
    <row r="272" spans="1:65" s="2" customFormat="1" ht="11.25">
      <c r="A272" s="35"/>
      <c r="B272" s="36"/>
      <c r="C272" s="37"/>
      <c r="D272" s="187" t="s">
        <v>130</v>
      </c>
      <c r="E272" s="37"/>
      <c r="F272" s="188" t="s">
        <v>440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130</v>
      </c>
      <c r="AU272" s="18" t="s">
        <v>81</v>
      </c>
    </row>
    <row r="273" spans="1:65" s="2" customFormat="1" ht="24.2" customHeight="1">
      <c r="A273" s="35"/>
      <c r="B273" s="36"/>
      <c r="C273" s="174" t="s">
        <v>441</v>
      </c>
      <c r="D273" s="174" t="s">
        <v>123</v>
      </c>
      <c r="E273" s="175" t="s">
        <v>442</v>
      </c>
      <c r="F273" s="176" t="s">
        <v>443</v>
      </c>
      <c r="G273" s="177" t="s">
        <v>163</v>
      </c>
      <c r="H273" s="178">
        <v>2.3E-2</v>
      </c>
      <c r="I273" s="179"/>
      <c r="J273" s="180">
        <f>ROUND(I273*H273,2)</f>
        <v>0</v>
      </c>
      <c r="K273" s="176" t="s">
        <v>127</v>
      </c>
      <c r="L273" s="40"/>
      <c r="M273" s="181" t="s">
        <v>19</v>
      </c>
      <c r="N273" s="182" t="s">
        <v>42</v>
      </c>
      <c r="O273" s="65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5" t="s">
        <v>221</v>
      </c>
      <c r="AT273" s="185" t="s">
        <v>123</v>
      </c>
      <c r="AU273" s="185" t="s">
        <v>81</v>
      </c>
      <c r="AY273" s="18" t="s">
        <v>121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8" t="s">
        <v>79</v>
      </c>
      <c r="BK273" s="186">
        <f>ROUND(I273*H273,2)</f>
        <v>0</v>
      </c>
      <c r="BL273" s="18" t="s">
        <v>221</v>
      </c>
      <c r="BM273" s="185" t="s">
        <v>444</v>
      </c>
    </row>
    <row r="274" spans="1:65" s="2" customFormat="1" ht="11.25">
      <c r="A274" s="35"/>
      <c r="B274" s="36"/>
      <c r="C274" s="37"/>
      <c r="D274" s="187" t="s">
        <v>130</v>
      </c>
      <c r="E274" s="37"/>
      <c r="F274" s="188" t="s">
        <v>445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130</v>
      </c>
      <c r="AU274" s="18" t="s">
        <v>81</v>
      </c>
    </row>
    <row r="275" spans="1:65" s="2" customFormat="1" ht="24.2" customHeight="1">
      <c r="A275" s="35"/>
      <c r="B275" s="36"/>
      <c r="C275" s="174" t="s">
        <v>446</v>
      </c>
      <c r="D275" s="174" t="s">
        <v>123</v>
      </c>
      <c r="E275" s="175" t="s">
        <v>447</v>
      </c>
      <c r="F275" s="176" t="s">
        <v>448</v>
      </c>
      <c r="G275" s="177" t="s">
        <v>163</v>
      </c>
      <c r="H275" s="178">
        <v>2.3E-2</v>
      </c>
      <c r="I275" s="179"/>
      <c r="J275" s="180">
        <f>ROUND(I275*H275,2)</f>
        <v>0</v>
      </c>
      <c r="K275" s="176" t="s">
        <v>127</v>
      </c>
      <c r="L275" s="40"/>
      <c r="M275" s="181" t="s">
        <v>19</v>
      </c>
      <c r="N275" s="182" t="s">
        <v>42</v>
      </c>
      <c r="O275" s="65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221</v>
      </c>
      <c r="AT275" s="185" t="s">
        <v>123</v>
      </c>
      <c r="AU275" s="185" t="s">
        <v>81</v>
      </c>
      <c r="AY275" s="18" t="s">
        <v>121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79</v>
      </c>
      <c r="BK275" s="186">
        <f>ROUND(I275*H275,2)</f>
        <v>0</v>
      </c>
      <c r="BL275" s="18" t="s">
        <v>221</v>
      </c>
      <c r="BM275" s="185" t="s">
        <v>449</v>
      </c>
    </row>
    <row r="276" spans="1:65" s="2" customFormat="1" ht="11.25">
      <c r="A276" s="35"/>
      <c r="B276" s="36"/>
      <c r="C276" s="37"/>
      <c r="D276" s="187" t="s">
        <v>130</v>
      </c>
      <c r="E276" s="37"/>
      <c r="F276" s="188" t="s">
        <v>450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130</v>
      </c>
      <c r="AU276" s="18" t="s">
        <v>81</v>
      </c>
    </row>
    <row r="277" spans="1:65" s="12" customFormat="1" ht="22.9" customHeight="1">
      <c r="B277" s="158"/>
      <c r="C277" s="159"/>
      <c r="D277" s="160" t="s">
        <v>70</v>
      </c>
      <c r="E277" s="172" t="s">
        <v>451</v>
      </c>
      <c r="F277" s="172" t="s">
        <v>452</v>
      </c>
      <c r="G277" s="159"/>
      <c r="H277" s="159"/>
      <c r="I277" s="162"/>
      <c r="J277" s="173">
        <f>BK277</f>
        <v>0</v>
      </c>
      <c r="K277" s="159"/>
      <c r="L277" s="164"/>
      <c r="M277" s="165"/>
      <c r="N277" s="166"/>
      <c r="O277" s="166"/>
      <c r="P277" s="167">
        <f>SUM(P278:P283)</f>
        <v>0</v>
      </c>
      <c r="Q277" s="166"/>
      <c r="R277" s="167">
        <f>SUM(R278:R283)</f>
        <v>1.2999999999999999E-2</v>
      </c>
      <c r="S277" s="166"/>
      <c r="T277" s="168">
        <f>SUM(T278:T283)</f>
        <v>0</v>
      </c>
      <c r="AR277" s="169" t="s">
        <v>81</v>
      </c>
      <c r="AT277" s="170" t="s">
        <v>70</v>
      </c>
      <c r="AU277" s="170" t="s">
        <v>79</v>
      </c>
      <c r="AY277" s="169" t="s">
        <v>121</v>
      </c>
      <c r="BK277" s="171">
        <f>SUM(BK278:BK283)</f>
        <v>0</v>
      </c>
    </row>
    <row r="278" spans="1:65" s="2" customFormat="1" ht="16.5" customHeight="1">
      <c r="A278" s="35"/>
      <c r="B278" s="36"/>
      <c r="C278" s="174" t="s">
        <v>453</v>
      </c>
      <c r="D278" s="174" t="s">
        <v>123</v>
      </c>
      <c r="E278" s="175" t="s">
        <v>454</v>
      </c>
      <c r="F278" s="176" t="s">
        <v>455</v>
      </c>
      <c r="G278" s="177" t="s">
        <v>224</v>
      </c>
      <c r="H278" s="178">
        <v>50</v>
      </c>
      <c r="I278" s="179"/>
      <c r="J278" s="180">
        <f>ROUND(I278*H278,2)</f>
        <v>0</v>
      </c>
      <c r="K278" s="176" t="s">
        <v>127</v>
      </c>
      <c r="L278" s="40"/>
      <c r="M278" s="181" t="s">
        <v>19</v>
      </c>
      <c r="N278" s="182" t="s">
        <v>42</v>
      </c>
      <c r="O278" s="65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221</v>
      </c>
      <c r="AT278" s="185" t="s">
        <v>123</v>
      </c>
      <c r="AU278" s="185" t="s">
        <v>81</v>
      </c>
      <c r="AY278" s="18" t="s">
        <v>121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79</v>
      </c>
      <c r="BK278" s="186">
        <f>ROUND(I278*H278,2)</f>
        <v>0</v>
      </c>
      <c r="BL278" s="18" t="s">
        <v>221</v>
      </c>
      <c r="BM278" s="185" t="s">
        <v>456</v>
      </c>
    </row>
    <row r="279" spans="1:65" s="2" customFormat="1" ht="11.25">
      <c r="A279" s="35"/>
      <c r="B279" s="36"/>
      <c r="C279" s="37"/>
      <c r="D279" s="187" t="s">
        <v>130</v>
      </c>
      <c r="E279" s="37"/>
      <c r="F279" s="188" t="s">
        <v>457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130</v>
      </c>
      <c r="AU279" s="18" t="s">
        <v>81</v>
      </c>
    </row>
    <row r="280" spans="1:65" s="13" customFormat="1" ht="11.25">
      <c r="B280" s="192"/>
      <c r="C280" s="193"/>
      <c r="D280" s="194" t="s">
        <v>132</v>
      </c>
      <c r="E280" s="195" t="s">
        <v>19</v>
      </c>
      <c r="F280" s="196" t="s">
        <v>458</v>
      </c>
      <c r="G280" s="193"/>
      <c r="H280" s="197">
        <v>50</v>
      </c>
      <c r="I280" s="198"/>
      <c r="J280" s="193"/>
      <c r="K280" s="193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132</v>
      </c>
      <c r="AU280" s="203" t="s">
        <v>81</v>
      </c>
      <c r="AV280" s="13" t="s">
        <v>81</v>
      </c>
      <c r="AW280" s="13" t="s">
        <v>32</v>
      </c>
      <c r="AX280" s="13" t="s">
        <v>71</v>
      </c>
      <c r="AY280" s="203" t="s">
        <v>121</v>
      </c>
    </row>
    <row r="281" spans="1:65" s="14" customFormat="1" ht="11.25">
      <c r="B281" s="204"/>
      <c r="C281" s="205"/>
      <c r="D281" s="194" t="s">
        <v>132</v>
      </c>
      <c r="E281" s="206" t="s">
        <v>19</v>
      </c>
      <c r="F281" s="207" t="s">
        <v>134</v>
      </c>
      <c r="G281" s="205"/>
      <c r="H281" s="208">
        <v>50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132</v>
      </c>
      <c r="AU281" s="214" t="s">
        <v>81</v>
      </c>
      <c r="AV281" s="14" t="s">
        <v>128</v>
      </c>
      <c r="AW281" s="14" t="s">
        <v>32</v>
      </c>
      <c r="AX281" s="14" t="s">
        <v>79</v>
      </c>
      <c r="AY281" s="214" t="s">
        <v>121</v>
      </c>
    </row>
    <row r="282" spans="1:65" s="2" customFormat="1" ht="24.2" customHeight="1">
      <c r="A282" s="35"/>
      <c r="B282" s="36"/>
      <c r="C282" s="174" t="s">
        <v>459</v>
      </c>
      <c r="D282" s="174" t="s">
        <v>123</v>
      </c>
      <c r="E282" s="175" t="s">
        <v>460</v>
      </c>
      <c r="F282" s="176" t="s">
        <v>461</v>
      </c>
      <c r="G282" s="177" t="s">
        <v>224</v>
      </c>
      <c r="H282" s="178">
        <v>50</v>
      </c>
      <c r="I282" s="179"/>
      <c r="J282" s="180">
        <f>ROUND(I282*H282,2)</f>
        <v>0</v>
      </c>
      <c r="K282" s="176" t="s">
        <v>127</v>
      </c>
      <c r="L282" s="40"/>
      <c r="M282" s="181" t="s">
        <v>19</v>
      </c>
      <c r="N282" s="182" t="s">
        <v>42</v>
      </c>
      <c r="O282" s="65"/>
      <c r="P282" s="183">
        <f>O282*H282</f>
        <v>0</v>
      </c>
      <c r="Q282" s="183">
        <v>2.5999999999999998E-4</v>
      </c>
      <c r="R282" s="183">
        <f>Q282*H282</f>
        <v>1.2999999999999999E-2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221</v>
      </c>
      <c r="AT282" s="185" t="s">
        <v>123</v>
      </c>
      <c r="AU282" s="185" t="s">
        <v>81</v>
      </c>
      <c r="AY282" s="18" t="s">
        <v>121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79</v>
      </c>
      <c r="BK282" s="186">
        <f>ROUND(I282*H282,2)</f>
        <v>0</v>
      </c>
      <c r="BL282" s="18" t="s">
        <v>221</v>
      </c>
      <c r="BM282" s="185" t="s">
        <v>462</v>
      </c>
    </row>
    <row r="283" spans="1:65" s="2" customFormat="1" ht="11.25">
      <c r="A283" s="35"/>
      <c r="B283" s="36"/>
      <c r="C283" s="37"/>
      <c r="D283" s="187" t="s">
        <v>130</v>
      </c>
      <c r="E283" s="37"/>
      <c r="F283" s="188" t="s">
        <v>463</v>
      </c>
      <c r="G283" s="37"/>
      <c r="H283" s="37"/>
      <c r="I283" s="189"/>
      <c r="J283" s="37"/>
      <c r="K283" s="37"/>
      <c r="L283" s="40"/>
      <c r="M283" s="237"/>
      <c r="N283" s="238"/>
      <c r="O283" s="239"/>
      <c r="P283" s="239"/>
      <c r="Q283" s="239"/>
      <c r="R283" s="239"/>
      <c r="S283" s="239"/>
      <c r="T283" s="240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130</v>
      </c>
      <c r="AU283" s="18" t="s">
        <v>81</v>
      </c>
    </row>
    <row r="284" spans="1:65" s="2" customFormat="1" ht="6.95" customHeight="1">
      <c r="A284" s="35"/>
      <c r="B284" s="48"/>
      <c r="C284" s="49"/>
      <c r="D284" s="49"/>
      <c r="E284" s="49"/>
      <c r="F284" s="49"/>
      <c r="G284" s="49"/>
      <c r="H284" s="49"/>
      <c r="I284" s="49"/>
      <c r="J284" s="49"/>
      <c r="K284" s="49"/>
      <c r="L284" s="40"/>
      <c r="M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</row>
  </sheetData>
  <sheetProtection algorithmName="SHA-512" hashValue="r+qq/kRztQJCPIy2wpKNURtWfiVONbvk+7KX8Jrrk2gB7YrDa67Bw4LShcb3Rz219AxRjb98xa/KaynDqCfrHg==" saltValue="wiEE8L3tLBd/xYvuv66BN5jn7dN/Rnk2PvMib5a+aKgmlVA3CnKOLjmEM1AlX3w578JVTTaigTuUVwey33YP9A==" spinCount="100000" sheet="1" objects="1" scenarios="1" formatColumns="0" formatRows="0" autoFilter="0"/>
  <autoFilter ref="C92:K283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/>
    <hyperlink ref="F101" r:id="rId2"/>
    <hyperlink ref="F105" r:id="rId3"/>
    <hyperlink ref="F107" r:id="rId4"/>
    <hyperlink ref="F111" r:id="rId5"/>
    <hyperlink ref="F113" r:id="rId6"/>
    <hyperlink ref="F116" r:id="rId7"/>
    <hyperlink ref="F122" r:id="rId8"/>
    <hyperlink ref="F130" r:id="rId9"/>
    <hyperlink ref="F135" r:id="rId10"/>
    <hyperlink ref="F139" r:id="rId11"/>
    <hyperlink ref="F145" r:id="rId12"/>
    <hyperlink ref="F151" r:id="rId13"/>
    <hyperlink ref="F153" r:id="rId14"/>
    <hyperlink ref="F156" r:id="rId15"/>
    <hyperlink ref="F158" r:id="rId16"/>
    <hyperlink ref="F162" r:id="rId17"/>
    <hyperlink ref="F167" r:id="rId18"/>
    <hyperlink ref="F169" r:id="rId19"/>
    <hyperlink ref="F173" r:id="rId20"/>
    <hyperlink ref="F177" r:id="rId21"/>
    <hyperlink ref="F181" r:id="rId22"/>
    <hyperlink ref="F185" r:id="rId23"/>
    <hyperlink ref="F189" r:id="rId24"/>
    <hyperlink ref="F198" r:id="rId25"/>
    <hyperlink ref="F205" r:id="rId26"/>
    <hyperlink ref="F210" r:id="rId27"/>
    <hyperlink ref="F213" r:id="rId28"/>
    <hyperlink ref="F215" r:id="rId29"/>
    <hyperlink ref="F217" r:id="rId30"/>
    <hyperlink ref="F220" r:id="rId31"/>
    <hyperlink ref="F223" r:id="rId32"/>
    <hyperlink ref="F227" r:id="rId33"/>
    <hyperlink ref="F233" r:id="rId34"/>
    <hyperlink ref="F237" r:id="rId35"/>
    <hyperlink ref="F239" r:id="rId36"/>
    <hyperlink ref="F242" r:id="rId37"/>
    <hyperlink ref="F249" r:id="rId38"/>
    <hyperlink ref="F251" r:id="rId39"/>
    <hyperlink ref="F258" r:id="rId40"/>
    <hyperlink ref="F262" r:id="rId41"/>
    <hyperlink ref="F264" r:id="rId42"/>
    <hyperlink ref="F270" r:id="rId43"/>
    <hyperlink ref="F272" r:id="rId44"/>
    <hyperlink ref="F274" r:id="rId45"/>
    <hyperlink ref="F276" r:id="rId46"/>
    <hyperlink ref="F279" r:id="rId47"/>
    <hyperlink ref="F283" r:id="rId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81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Zajištění konstrukce schodiště GOB a SOŠ Telč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464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19. 4. 2023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 xml:space="preserve"> 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33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Ing. Miloslav Výskala, Ph.D.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ROUND((SUM(BE80:BE96)),  2)</f>
        <v>0</v>
      </c>
      <c r="G33" s="35"/>
      <c r="H33" s="35"/>
      <c r="I33" s="119">
        <v>0.21</v>
      </c>
      <c r="J33" s="118">
        <f>ROUND(((SUM(BE80:BE96))*I33),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ROUND((SUM(BF80:BF96)),  2)</f>
        <v>0</v>
      </c>
      <c r="G34" s="35"/>
      <c r="H34" s="35"/>
      <c r="I34" s="119">
        <v>0.15</v>
      </c>
      <c r="J34" s="118">
        <f>ROUND(((SUM(BF80:BF96))*I34),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ROUND((SUM(BG80:BG96)),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ROUND((SUM(BH80:BH96)),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ROUND((SUM(BI80:BI96)),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Zajištění konstrukce schodiště GOB a SOŠ Telč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1" t="str">
        <f>E9</f>
        <v>090 - Vedlejší a ostatní náklady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Telč</v>
      </c>
      <c r="G52" s="37"/>
      <c r="H52" s="37"/>
      <c r="I52" s="30" t="s">
        <v>23</v>
      </c>
      <c r="J52" s="60" t="str">
        <f>IF(J12="","",J12)</f>
        <v>19. 4. 2023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 xml:space="preserve"> </v>
      </c>
      <c r="G54" s="37"/>
      <c r="H54" s="37"/>
      <c r="I54" s="30" t="s">
        <v>31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Ing. Miloslav Výskala, Ph.D.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465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106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9" t="str">
        <f>E7</f>
        <v>Zajištění konstrukce schodiště GOB a SOŠ Telč</v>
      </c>
      <c r="F70" s="370"/>
      <c r="G70" s="370"/>
      <c r="H70" s="370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86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41" t="str">
        <f>E9</f>
        <v>090 - Vedlejší a ostatní náklady</v>
      </c>
      <c r="F72" s="371"/>
      <c r="G72" s="371"/>
      <c r="H72" s="371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Telč</v>
      </c>
      <c r="G74" s="37"/>
      <c r="H74" s="37"/>
      <c r="I74" s="30" t="s">
        <v>23</v>
      </c>
      <c r="J74" s="60" t="str">
        <f>IF(J12="","",J12)</f>
        <v>19. 4. 2023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 xml:space="preserve"> </v>
      </c>
      <c r="G76" s="37"/>
      <c r="H76" s="37"/>
      <c r="I76" s="30" t="s">
        <v>31</v>
      </c>
      <c r="J76" s="33" t="str">
        <f>E21</f>
        <v xml:space="preserve"> 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25.7" customHeight="1">
      <c r="A77" s="35"/>
      <c r="B77" s="36"/>
      <c r="C77" s="30" t="s">
        <v>29</v>
      </c>
      <c r="D77" s="37"/>
      <c r="E77" s="37"/>
      <c r="F77" s="28" t="str">
        <f>IF(E18="","",E18)</f>
        <v>Vyplň údaj</v>
      </c>
      <c r="G77" s="37"/>
      <c r="H77" s="37"/>
      <c r="I77" s="30" t="s">
        <v>33</v>
      </c>
      <c r="J77" s="33" t="str">
        <f>E24</f>
        <v>Ing. Miloslav Výskala, Ph.D.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107</v>
      </c>
      <c r="D79" s="150" t="s">
        <v>56</v>
      </c>
      <c r="E79" s="150" t="s">
        <v>52</v>
      </c>
      <c r="F79" s="150" t="s">
        <v>53</v>
      </c>
      <c r="G79" s="150" t="s">
        <v>108</v>
      </c>
      <c r="H79" s="150" t="s">
        <v>109</v>
      </c>
      <c r="I79" s="150" t="s">
        <v>110</v>
      </c>
      <c r="J79" s="150" t="s">
        <v>90</v>
      </c>
      <c r="K79" s="151" t="s">
        <v>111</v>
      </c>
      <c r="L79" s="152"/>
      <c r="M79" s="69" t="s">
        <v>19</v>
      </c>
      <c r="N79" s="70" t="s">
        <v>41</v>
      </c>
      <c r="O79" s="70" t="s">
        <v>112</v>
      </c>
      <c r="P79" s="70" t="s">
        <v>113</v>
      </c>
      <c r="Q79" s="70" t="s">
        <v>114</v>
      </c>
      <c r="R79" s="70" t="s">
        <v>115</v>
      </c>
      <c r="S79" s="70" t="s">
        <v>116</v>
      </c>
      <c r="T79" s="71" t="s">
        <v>117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118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70</v>
      </c>
      <c r="AU80" s="18" t="s">
        <v>91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70</v>
      </c>
      <c r="E81" s="161" t="s">
        <v>466</v>
      </c>
      <c r="F81" s="161" t="s">
        <v>467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SUM(P82:P96)</f>
        <v>0</v>
      </c>
      <c r="Q81" s="166"/>
      <c r="R81" s="167">
        <f>SUM(R82:R96)</f>
        <v>0</v>
      </c>
      <c r="S81" s="166"/>
      <c r="T81" s="168">
        <f>SUM(T82:T96)</f>
        <v>0</v>
      </c>
      <c r="AR81" s="169" t="s">
        <v>79</v>
      </c>
      <c r="AT81" s="170" t="s">
        <v>70</v>
      </c>
      <c r="AU81" s="170" t="s">
        <v>71</v>
      </c>
      <c r="AY81" s="169" t="s">
        <v>121</v>
      </c>
      <c r="BK81" s="171">
        <f>SUM(BK82:BK96)</f>
        <v>0</v>
      </c>
    </row>
    <row r="82" spans="1:65" s="2" customFormat="1" ht="21.75" customHeight="1">
      <c r="A82" s="35"/>
      <c r="B82" s="36"/>
      <c r="C82" s="174" t="s">
        <v>79</v>
      </c>
      <c r="D82" s="174" t="s">
        <v>123</v>
      </c>
      <c r="E82" s="175" t="s">
        <v>468</v>
      </c>
      <c r="F82" s="176" t="s">
        <v>469</v>
      </c>
      <c r="G82" s="177" t="s">
        <v>470</v>
      </c>
      <c r="H82" s="178">
        <v>1</v>
      </c>
      <c r="I82" s="179"/>
      <c r="J82" s="180">
        <f t="shared" ref="J82:J90" si="0">ROUND(I82*H82,2)</f>
        <v>0</v>
      </c>
      <c r="K82" s="176" t="s">
        <v>19</v>
      </c>
      <c r="L82" s="40"/>
      <c r="M82" s="181" t="s">
        <v>19</v>
      </c>
      <c r="N82" s="182" t="s">
        <v>42</v>
      </c>
      <c r="O82" s="65"/>
      <c r="P82" s="183">
        <f t="shared" ref="P82:P90" si="1">O82*H82</f>
        <v>0</v>
      </c>
      <c r="Q82" s="183">
        <v>0</v>
      </c>
      <c r="R82" s="183">
        <f t="shared" ref="R82:R90" si="2">Q82*H82</f>
        <v>0</v>
      </c>
      <c r="S82" s="183">
        <v>0</v>
      </c>
      <c r="T82" s="184">
        <f t="shared" ref="T82:T90" si="3"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128</v>
      </c>
      <c r="AT82" s="185" t="s">
        <v>123</v>
      </c>
      <c r="AU82" s="185" t="s">
        <v>79</v>
      </c>
      <c r="AY82" s="18" t="s">
        <v>121</v>
      </c>
      <c r="BE82" s="186">
        <f t="shared" ref="BE82:BE90" si="4">IF(N82="základní",J82,0)</f>
        <v>0</v>
      </c>
      <c r="BF82" s="186">
        <f t="shared" ref="BF82:BF90" si="5">IF(N82="snížená",J82,0)</f>
        <v>0</v>
      </c>
      <c r="BG82" s="186">
        <f t="shared" ref="BG82:BG90" si="6">IF(N82="zákl. přenesená",J82,0)</f>
        <v>0</v>
      </c>
      <c r="BH82" s="186">
        <f t="shared" ref="BH82:BH90" si="7">IF(N82="sníž. přenesená",J82,0)</f>
        <v>0</v>
      </c>
      <c r="BI82" s="186">
        <f t="shared" ref="BI82:BI90" si="8">IF(N82="nulová",J82,0)</f>
        <v>0</v>
      </c>
      <c r="BJ82" s="18" t="s">
        <v>79</v>
      </c>
      <c r="BK82" s="186">
        <f t="shared" ref="BK82:BK90" si="9">ROUND(I82*H82,2)</f>
        <v>0</v>
      </c>
      <c r="BL82" s="18" t="s">
        <v>128</v>
      </c>
      <c r="BM82" s="185" t="s">
        <v>471</v>
      </c>
    </row>
    <row r="83" spans="1:65" s="2" customFormat="1" ht="16.5" customHeight="1">
      <c r="A83" s="35"/>
      <c r="B83" s="36"/>
      <c r="C83" s="174" t="s">
        <v>81</v>
      </c>
      <c r="D83" s="174" t="s">
        <v>123</v>
      </c>
      <c r="E83" s="175" t="s">
        <v>472</v>
      </c>
      <c r="F83" s="176" t="s">
        <v>473</v>
      </c>
      <c r="G83" s="177" t="s">
        <v>470</v>
      </c>
      <c r="H83" s="178">
        <v>1</v>
      </c>
      <c r="I83" s="179"/>
      <c r="J83" s="180">
        <f t="shared" si="0"/>
        <v>0</v>
      </c>
      <c r="K83" s="176" t="s">
        <v>19</v>
      </c>
      <c r="L83" s="40"/>
      <c r="M83" s="181" t="s">
        <v>19</v>
      </c>
      <c r="N83" s="182" t="s">
        <v>42</v>
      </c>
      <c r="O83" s="65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85" t="s">
        <v>128</v>
      </c>
      <c r="AT83" s="185" t="s">
        <v>123</v>
      </c>
      <c r="AU83" s="185" t="s">
        <v>79</v>
      </c>
      <c r="AY83" s="18" t="s">
        <v>121</v>
      </c>
      <c r="BE83" s="186">
        <f t="shared" si="4"/>
        <v>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18" t="s">
        <v>79</v>
      </c>
      <c r="BK83" s="186">
        <f t="shared" si="9"/>
        <v>0</v>
      </c>
      <c r="BL83" s="18" t="s">
        <v>128</v>
      </c>
      <c r="BM83" s="185" t="s">
        <v>474</v>
      </c>
    </row>
    <row r="84" spans="1:65" s="2" customFormat="1" ht="16.5" customHeight="1">
      <c r="A84" s="35"/>
      <c r="B84" s="36"/>
      <c r="C84" s="174" t="s">
        <v>140</v>
      </c>
      <c r="D84" s="174" t="s">
        <v>123</v>
      </c>
      <c r="E84" s="175" t="s">
        <v>475</v>
      </c>
      <c r="F84" s="176" t="s">
        <v>476</v>
      </c>
      <c r="G84" s="177" t="s">
        <v>470</v>
      </c>
      <c r="H84" s="178">
        <v>1</v>
      </c>
      <c r="I84" s="179"/>
      <c r="J84" s="180">
        <f t="shared" si="0"/>
        <v>0</v>
      </c>
      <c r="K84" s="176" t="s">
        <v>19</v>
      </c>
      <c r="L84" s="40"/>
      <c r="M84" s="181" t="s">
        <v>19</v>
      </c>
      <c r="N84" s="182" t="s">
        <v>42</v>
      </c>
      <c r="O84" s="65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128</v>
      </c>
      <c r="AT84" s="185" t="s">
        <v>123</v>
      </c>
      <c r="AU84" s="185" t="s">
        <v>79</v>
      </c>
      <c r="AY84" s="18" t="s">
        <v>121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18" t="s">
        <v>79</v>
      </c>
      <c r="BK84" s="186">
        <f t="shared" si="9"/>
        <v>0</v>
      </c>
      <c r="BL84" s="18" t="s">
        <v>128</v>
      </c>
      <c r="BM84" s="185" t="s">
        <v>477</v>
      </c>
    </row>
    <row r="85" spans="1:65" s="2" customFormat="1" ht="16.5" customHeight="1">
      <c r="A85" s="35"/>
      <c r="B85" s="36"/>
      <c r="C85" s="174" t="s">
        <v>128</v>
      </c>
      <c r="D85" s="174" t="s">
        <v>123</v>
      </c>
      <c r="E85" s="175" t="s">
        <v>478</v>
      </c>
      <c r="F85" s="176" t="s">
        <v>479</v>
      </c>
      <c r="G85" s="177" t="s">
        <v>470</v>
      </c>
      <c r="H85" s="178">
        <v>1</v>
      </c>
      <c r="I85" s="179"/>
      <c r="J85" s="180">
        <f t="shared" si="0"/>
        <v>0</v>
      </c>
      <c r="K85" s="176" t="s">
        <v>19</v>
      </c>
      <c r="L85" s="40"/>
      <c r="M85" s="181" t="s">
        <v>19</v>
      </c>
      <c r="N85" s="182" t="s">
        <v>42</v>
      </c>
      <c r="O85" s="65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128</v>
      </c>
      <c r="AT85" s="185" t="s">
        <v>123</v>
      </c>
      <c r="AU85" s="185" t="s">
        <v>79</v>
      </c>
      <c r="AY85" s="18" t="s">
        <v>121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18" t="s">
        <v>79</v>
      </c>
      <c r="BK85" s="186">
        <f t="shared" si="9"/>
        <v>0</v>
      </c>
      <c r="BL85" s="18" t="s">
        <v>128</v>
      </c>
      <c r="BM85" s="185" t="s">
        <v>480</v>
      </c>
    </row>
    <row r="86" spans="1:65" s="2" customFormat="1" ht="16.5" customHeight="1">
      <c r="A86" s="35"/>
      <c r="B86" s="36"/>
      <c r="C86" s="174" t="s">
        <v>149</v>
      </c>
      <c r="D86" s="174" t="s">
        <v>123</v>
      </c>
      <c r="E86" s="175" t="s">
        <v>481</v>
      </c>
      <c r="F86" s="176" t="s">
        <v>482</v>
      </c>
      <c r="G86" s="177" t="s">
        <v>470</v>
      </c>
      <c r="H86" s="178">
        <v>1</v>
      </c>
      <c r="I86" s="179"/>
      <c r="J86" s="180">
        <f t="shared" si="0"/>
        <v>0</v>
      </c>
      <c r="K86" s="176" t="s">
        <v>19</v>
      </c>
      <c r="L86" s="40"/>
      <c r="M86" s="181" t="s">
        <v>19</v>
      </c>
      <c r="N86" s="182" t="s">
        <v>42</v>
      </c>
      <c r="O86" s="65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128</v>
      </c>
      <c r="AT86" s="185" t="s">
        <v>123</v>
      </c>
      <c r="AU86" s="185" t="s">
        <v>79</v>
      </c>
      <c r="AY86" s="18" t="s">
        <v>121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18" t="s">
        <v>79</v>
      </c>
      <c r="BK86" s="186">
        <f t="shared" si="9"/>
        <v>0</v>
      </c>
      <c r="BL86" s="18" t="s">
        <v>128</v>
      </c>
      <c r="BM86" s="185" t="s">
        <v>483</v>
      </c>
    </row>
    <row r="87" spans="1:65" s="2" customFormat="1" ht="16.5" customHeight="1">
      <c r="A87" s="35"/>
      <c r="B87" s="36"/>
      <c r="C87" s="174" t="s">
        <v>154</v>
      </c>
      <c r="D87" s="174" t="s">
        <v>123</v>
      </c>
      <c r="E87" s="175" t="s">
        <v>484</v>
      </c>
      <c r="F87" s="176" t="s">
        <v>485</v>
      </c>
      <c r="G87" s="177" t="s">
        <v>470</v>
      </c>
      <c r="H87" s="178">
        <v>1</v>
      </c>
      <c r="I87" s="179"/>
      <c r="J87" s="180">
        <f t="shared" si="0"/>
        <v>0</v>
      </c>
      <c r="K87" s="176" t="s">
        <v>19</v>
      </c>
      <c r="L87" s="40"/>
      <c r="M87" s="181" t="s">
        <v>19</v>
      </c>
      <c r="N87" s="182" t="s">
        <v>42</v>
      </c>
      <c r="O87" s="65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128</v>
      </c>
      <c r="AT87" s="185" t="s">
        <v>123</v>
      </c>
      <c r="AU87" s="185" t="s">
        <v>79</v>
      </c>
      <c r="AY87" s="18" t="s">
        <v>121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18" t="s">
        <v>79</v>
      </c>
      <c r="BK87" s="186">
        <f t="shared" si="9"/>
        <v>0</v>
      </c>
      <c r="BL87" s="18" t="s">
        <v>128</v>
      </c>
      <c r="BM87" s="185" t="s">
        <v>486</v>
      </c>
    </row>
    <row r="88" spans="1:65" s="2" customFormat="1" ht="24.2" customHeight="1">
      <c r="A88" s="35"/>
      <c r="B88" s="36"/>
      <c r="C88" s="174" t="s">
        <v>160</v>
      </c>
      <c r="D88" s="174" t="s">
        <v>123</v>
      </c>
      <c r="E88" s="175" t="s">
        <v>487</v>
      </c>
      <c r="F88" s="176" t="s">
        <v>488</v>
      </c>
      <c r="G88" s="177" t="s">
        <v>470</v>
      </c>
      <c r="H88" s="178">
        <v>1</v>
      </c>
      <c r="I88" s="179"/>
      <c r="J88" s="180">
        <f t="shared" si="0"/>
        <v>0</v>
      </c>
      <c r="K88" s="176" t="s">
        <v>19</v>
      </c>
      <c r="L88" s="40"/>
      <c r="M88" s="181" t="s">
        <v>19</v>
      </c>
      <c r="N88" s="182" t="s">
        <v>42</v>
      </c>
      <c r="O88" s="65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128</v>
      </c>
      <c r="AT88" s="185" t="s">
        <v>123</v>
      </c>
      <c r="AU88" s="185" t="s">
        <v>79</v>
      </c>
      <c r="AY88" s="18" t="s">
        <v>121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18" t="s">
        <v>79</v>
      </c>
      <c r="BK88" s="186">
        <f t="shared" si="9"/>
        <v>0</v>
      </c>
      <c r="BL88" s="18" t="s">
        <v>128</v>
      </c>
      <c r="BM88" s="185" t="s">
        <v>489</v>
      </c>
    </row>
    <row r="89" spans="1:65" s="2" customFormat="1" ht="24.2" customHeight="1">
      <c r="A89" s="35"/>
      <c r="B89" s="36"/>
      <c r="C89" s="174" t="s">
        <v>168</v>
      </c>
      <c r="D89" s="174" t="s">
        <v>123</v>
      </c>
      <c r="E89" s="175" t="s">
        <v>490</v>
      </c>
      <c r="F89" s="176" t="s">
        <v>491</v>
      </c>
      <c r="G89" s="177" t="s">
        <v>470</v>
      </c>
      <c r="H89" s="178">
        <v>1</v>
      </c>
      <c r="I89" s="179"/>
      <c r="J89" s="180">
        <f t="shared" si="0"/>
        <v>0</v>
      </c>
      <c r="K89" s="176" t="s">
        <v>19</v>
      </c>
      <c r="L89" s="40"/>
      <c r="M89" s="181" t="s">
        <v>19</v>
      </c>
      <c r="N89" s="182" t="s">
        <v>42</v>
      </c>
      <c r="O89" s="65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128</v>
      </c>
      <c r="AT89" s="185" t="s">
        <v>123</v>
      </c>
      <c r="AU89" s="185" t="s">
        <v>79</v>
      </c>
      <c r="AY89" s="18" t="s">
        <v>121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18" t="s">
        <v>79</v>
      </c>
      <c r="BK89" s="186">
        <f t="shared" si="9"/>
        <v>0</v>
      </c>
      <c r="BL89" s="18" t="s">
        <v>128</v>
      </c>
      <c r="BM89" s="185" t="s">
        <v>492</v>
      </c>
    </row>
    <row r="90" spans="1:65" s="2" customFormat="1" ht="24.2" customHeight="1">
      <c r="A90" s="35"/>
      <c r="B90" s="36"/>
      <c r="C90" s="174" t="s">
        <v>176</v>
      </c>
      <c r="D90" s="174" t="s">
        <v>123</v>
      </c>
      <c r="E90" s="175" t="s">
        <v>493</v>
      </c>
      <c r="F90" s="176" t="s">
        <v>494</v>
      </c>
      <c r="G90" s="177" t="s">
        <v>470</v>
      </c>
      <c r="H90" s="178">
        <v>1</v>
      </c>
      <c r="I90" s="179"/>
      <c r="J90" s="180">
        <f t="shared" si="0"/>
        <v>0</v>
      </c>
      <c r="K90" s="176" t="s">
        <v>19</v>
      </c>
      <c r="L90" s="40"/>
      <c r="M90" s="181" t="s">
        <v>19</v>
      </c>
      <c r="N90" s="182" t="s">
        <v>42</v>
      </c>
      <c r="O90" s="65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128</v>
      </c>
      <c r="AT90" s="185" t="s">
        <v>123</v>
      </c>
      <c r="AU90" s="185" t="s">
        <v>79</v>
      </c>
      <c r="AY90" s="18" t="s">
        <v>121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18" t="s">
        <v>79</v>
      </c>
      <c r="BK90" s="186">
        <f t="shared" si="9"/>
        <v>0</v>
      </c>
      <c r="BL90" s="18" t="s">
        <v>128</v>
      </c>
      <c r="BM90" s="185" t="s">
        <v>495</v>
      </c>
    </row>
    <row r="91" spans="1:65" s="2" customFormat="1" ht="19.5">
      <c r="A91" s="35"/>
      <c r="B91" s="36"/>
      <c r="C91" s="37"/>
      <c r="D91" s="194" t="s">
        <v>404</v>
      </c>
      <c r="E91" s="37"/>
      <c r="F91" s="236" t="s">
        <v>496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404</v>
      </c>
      <c r="AU91" s="18" t="s">
        <v>79</v>
      </c>
    </row>
    <row r="92" spans="1:65" s="2" customFormat="1" ht="24.2" customHeight="1">
      <c r="A92" s="35"/>
      <c r="B92" s="36"/>
      <c r="C92" s="174" t="s">
        <v>183</v>
      </c>
      <c r="D92" s="174" t="s">
        <v>123</v>
      </c>
      <c r="E92" s="175" t="s">
        <v>497</v>
      </c>
      <c r="F92" s="176" t="s">
        <v>498</v>
      </c>
      <c r="G92" s="177" t="s">
        <v>470</v>
      </c>
      <c r="H92" s="178">
        <v>1</v>
      </c>
      <c r="I92" s="179"/>
      <c r="J92" s="180">
        <f>ROUND(I92*H92,2)</f>
        <v>0</v>
      </c>
      <c r="K92" s="176" t="s">
        <v>19</v>
      </c>
      <c r="L92" s="40"/>
      <c r="M92" s="181" t="s">
        <v>19</v>
      </c>
      <c r="N92" s="182" t="s">
        <v>42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128</v>
      </c>
      <c r="AT92" s="185" t="s">
        <v>123</v>
      </c>
      <c r="AU92" s="185" t="s">
        <v>79</v>
      </c>
      <c r="AY92" s="18" t="s">
        <v>121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79</v>
      </c>
      <c r="BK92" s="186">
        <f>ROUND(I92*H92,2)</f>
        <v>0</v>
      </c>
      <c r="BL92" s="18" t="s">
        <v>128</v>
      </c>
      <c r="BM92" s="185" t="s">
        <v>499</v>
      </c>
    </row>
    <row r="93" spans="1:65" s="2" customFormat="1" ht="16.5" customHeight="1">
      <c r="A93" s="35"/>
      <c r="B93" s="36"/>
      <c r="C93" s="174" t="s">
        <v>190</v>
      </c>
      <c r="D93" s="174" t="s">
        <v>123</v>
      </c>
      <c r="E93" s="175" t="s">
        <v>500</v>
      </c>
      <c r="F93" s="176" t="s">
        <v>501</v>
      </c>
      <c r="G93" s="177" t="s">
        <v>470</v>
      </c>
      <c r="H93" s="178">
        <v>1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42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128</v>
      </c>
      <c r="AT93" s="185" t="s">
        <v>123</v>
      </c>
      <c r="AU93" s="185" t="s">
        <v>79</v>
      </c>
      <c r="AY93" s="18" t="s">
        <v>121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128</v>
      </c>
      <c r="BM93" s="185" t="s">
        <v>502</v>
      </c>
    </row>
    <row r="94" spans="1:65" s="2" customFormat="1" ht="16.5" customHeight="1">
      <c r="A94" s="35"/>
      <c r="B94" s="36"/>
      <c r="C94" s="174" t="s">
        <v>197</v>
      </c>
      <c r="D94" s="174" t="s">
        <v>123</v>
      </c>
      <c r="E94" s="175" t="s">
        <v>503</v>
      </c>
      <c r="F94" s="176" t="s">
        <v>504</v>
      </c>
      <c r="G94" s="177" t="s">
        <v>470</v>
      </c>
      <c r="H94" s="178">
        <v>1</v>
      </c>
      <c r="I94" s="179"/>
      <c r="J94" s="180">
        <f>ROUND(I94*H94,2)</f>
        <v>0</v>
      </c>
      <c r="K94" s="176" t="s">
        <v>19</v>
      </c>
      <c r="L94" s="40"/>
      <c r="M94" s="181" t="s">
        <v>19</v>
      </c>
      <c r="N94" s="182" t="s">
        <v>42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128</v>
      </c>
      <c r="AT94" s="185" t="s">
        <v>123</v>
      </c>
      <c r="AU94" s="185" t="s">
        <v>79</v>
      </c>
      <c r="AY94" s="18" t="s">
        <v>121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79</v>
      </c>
      <c r="BK94" s="186">
        <f>ROUND(I94*H94,2)</f>
        <v>0</v>
      </c>
      <c r="BL94" s="18" t="s">
        <v>128</v>
      </c>
      <c r="BM94" s="185" t="s">
        <v>505</v>
      </c>
    </row>
    <row r="95" spans="1:65" s="2" customFormat="1" ht="24.2" customHeight="1">
      <c r="A95" s="35"/>
      <c r="B95" s="36"/>
      <c r="C95" s="174" t="s">
        <v>205</v>
      </c>
      <c r="D95" s="174" t="s">
        <v>123</v>
      </c>
      <c r="E95" s="175" t="s">
        <v>506</v>
      </c>
      <c r="F95" s="176" t="s">
        <v>507</v>
      </c>
      <c r="G95" s="177" t="s">
        <v>470</v>
      </c>
      <c r="H95" s="178">
        <v>1</v>
      </c>
      <c r="I95" s="179"/>
      <c r="J95" s="180">
        <f>ROUND(I95*H95,2)</f>
        <v>0</v>
      </c>
      <c r="K95" s="176" t="s">
        <v>19</v>
      </c>
      <c r="L95" s="40"/>
      <c r="M95" s="181" t="s">
        <v>19</v>
      </c>
      <c r="N95" s="182" t="s">
        <v>42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128</v>
      </c>
      <c r="AT95" s="185" t="s">
        <v>123</v>
      </c>
      <c r="AU95" s="185" t="s">
        <v>79</v>
      </c>
      <c r="AY95" s="18" t="s">
        <v>121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79</v>
      </c>
      <c r="BK95" s="186">
        <f>ROUND(I95*H95,2)</f>
        <v>0</v>
      </c>
      <c r="BL95" s="18" t="s">
        <v>128</v>
      </c>
      <c r="BM95" s="185" t="s">
        <v>508</v>
      </c>
    </row>
    <row r="96" spans="1:65" s="2" customFormat="1" ht="19.5">
      <c r="A96" s="35"/>
      <c r="B96" s="36"/>
      <c r="C96" s="37"/>
      <c r="D96" s="194" t="s">
        <v>404</v>
      </c>
      <c r="E96" s="37"/>
      <c r="F96" s="236" t="s">
        <v>509</v>
      </c>
      <c r="G96" s="37"/>
      <c r="H96" s="37"/>
      <c r="I96" s="189"/>
      <c r="J96" s="37"/>
      <c r="K96" s="37"/>
      <c r="L96" s="40"/>
      <c r="M96" s="237"/>
      <c r="N96" s="238"/>
      <c r="O96" s="239"/>
      <c r="P96" s="239"/>
      <c r="Q96" s="239"/>
      <c r="R96" s="239"/>
      <c r="S96" s="239"/>
      <c r="T96" s="240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404</v>
      </c>
      <c r="AU96" s="18" t="s">
        <v>79</v>
      </c>
    </row>
    <row r="97" spans="1:31" s="2" customFormat="1" ht="6.95" customHeight="1">
      <c r="A97" s="35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0"/>
      <c r="M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</sheetData>
  <sheetProtection algorithmName="SHA-512" hashValue="rs3dpuq8gPxga71/DdxAAwwp8yuJxfF3U1iRBlI7BkddJeOBt30MZ3M5AcCuXb7Jjq7tDwLif7gQOqjwXpBOvQ==" saltValue="KsGyYq1idlgdJyTZTF6LCcK5mZTJTqoz3pYOiBC7J+zcqVXnMAffOSf15ft5qX4T3sEw7QbpXAWnzKfZMaEYSQ==" spinCount="100000" sheet="1" objects="1" scenarios="1" formatColumns="0" formatRows="0" autoFilter="0"/>
  <autoFilter ref="C79:K9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6" customFormat="1" ht="45" customHeight="1">
      <c r="B3" s="245"/>
      <c r="C3" s="373" t="s">
        <v>510</v>
      </c>
      <c r="D3" s="373"/>
      <c r="E3" s="373"/>
      <c r="F3" s="373"/>
      <c r="G3" s="373"/>
      <c r="H3" s="373"/>
      <c r="I3" s="373"/>
      <c r="J3" s="373"/>
      <c r="K3" s="246"/>
    </row>
    <row r="4" spans="2:11" s="1" customFormat="1" ht="25.5" customHeight="1">
      <c r="B4" s="247"/>
      <c r="C4" s="378" t="s">
        <v>511</v>
      </c>
      <c r="D4" s="378"/>
      <c r="E4" s="378"/>
      <c r="F4" s="378"/>
      <c r="G4" s="378"/>
      <c r="H4" s="378"/>
      <c r="I4" s="378"/>
      <c r="J4" s="378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7" t="s">
        <v>512</v>
      </c>
      <c r="D6" s="377"/>
      <c r="E6" s="377"/>
      <c r="F6" s="377"/>
      <c r="G6" s="377"/>
      <c r="H6" s="377"/>
      <c r="I6" s="377"/>
      <c r="J6" s="377"/>
      <c r="K6" s="248"/>
    </row>
    <row r="7" spans="2:11" s="1" customFormat="1" ht="15" customHeight="1">
      <c r="B7" s="251"/>
      <c r="C7" s="377" t="s">
        <v>513</v>
      </c>
      <c r="D7" s="377"/>
      <c r="E7" s="377"/>
      <c r="F7" s="377"/>
      <c r="G7" s="377"/>
      <c r="H7" s="377"/>
      <c r="I7" s="377"/>
      <c r="J7" s="377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7" t="s">
        <v>514</v>
      </c>
      <c r="D9" s="377"/>
      <c r="E9" s="377"/>
      <c r="F9" s="377"/>
      <c r="G9" s="377"/>
      <c r="H9" s="377"/>
      <c r="I9" s="377"/>
      <c r="J9" s="377"/>
      <c r="K9" s="248"/>
    </row>
    <row r="10" spans="2:11" s="1" customFormat="1" ht="15" customHeight="1">
      <c r="B10" s="251"/>
      <c r="C10" s="250"/>
      <c r="D10" s="377" t="s">
        <v>515</v>
      </c>
      <c r="E10" s="377"/>
      <c r="F10" s="377"/>
      <c r="G10" s="377"/>
      <c r="H10" s="377"/>
      <c r="I10" s="377"/>
      <c r="J10" s="377"/>
      <c r="K10" s="248"/>
    </row>
    <row r="11" spans="2:11" s="1" customFormat="1" ht="15" customHeight="1">
      <c r="B11" s="251"/>
      <c r="C11" s="252"/>
      <c r="D11" s="377" t="s">
        <v>516</v>
      </c>
      <c r="E11" s="377"/>
      <c r="F11" s="377"/>
      <c r="G11" s="377"/>
      <c r="H11" s="377"/>
      <c r="I11" s="377"/>
      <c r="J11" s="377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517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7" t="s">
        <v>518</v>
      </c>
      <c r="E15" s="377"/>
      <c r="F15" s="377"/>
      <c r="G15" s="377"/>
      <c r="H15" s="377"/>
      <c r="I15" s="377"/>
      <c r="J15" s="377"/>
      <c r="K15" s="248"/>
    </row>
    <row r="16" spans="2:11" s="1" customFormat="1" ht="15" customHeight="1">
      <c r="B16" s="251"/>
      <c r="C16" s="252"/>
      <c r="D16" s="377" t="s">
        <v>519</v>
      </c>
      <c r="E16" s="377"/>
      <c r="F16" s="377"/>
      <c r="G16" s="377"/>
      <c r="H16" s="377"/>
      <c r="I16" s="377"/>
      <c r="J16" s="377"/>
      <c r="K16" s="248"/>
    </row>
    <row r="17" spans="2:11" s="1" customFormat="1" ht="15" customHeight="1">
      <c r="B17" s="251"/>
      <c r="C17" s="252"/>
      <c r="D17" s="377" t="s">
        <v>520</v>
      </c>
      <c r="E17" s="377"/>
      <c r="F17" s="377"/>
      <c r="G17" s="377"/>
      <c r="H17" s="377"/>
      <c r="I17" s="377"/>
      <c r="J17" s="377"/>
      <c r="K17" s="248"/>
    </row>
    <row r="18" spans="2:11" s="1" customFormat="1" ht="15" customHeight="1">
      <c r="B18" s="251"/>
      <c r="C18" s="252"/>
      <c r="D18" s="252"/>
      <c r="E18" s="254" t="s">
        <v>78</v>
      </c>
      <c r="F18" s="377" t="s">
        <v>521</v>
      </c>
      <c r="G18" s="377"/>
      <c r="H18" s="377"/>
      <c r="I18" s="377"/>
      <c r="J18" s="377"/>
      <c r="K18" s="248"/>
    </row>
    <row r="19" spans="2:11" s="1" customFormat="1" ht="15" customHeight="1">
      <c r="B19" s="251"/>
      <c r="C19" s="252"/>
      <c r="D19" s="252"/>
      <c r="E19" s="254" t="s">
        <v>522</v>
      </c>
      <c r="F19" s="377" t="s">
        <v>523</v>
      </c>
      <c r="G19" s="377"/>
      <c r="H19" s="377"/>
      <c r="I19" s="377"/>
      <c r="J19" s="377"/>
      <c r="K19" s="248"/>
    </row>
    <row r="20" spans="2:11" s="1" customFormat="1" ht="15" customHeight="1">
      <c r="B20" s="251"/>
      <c r="C20" s="252"/>
      <c r="D20" s="252"/>
      <c r="E20" s="254" t="s">
        <v>524</v>
      </c>
      <c r="F20" s="377" t="s">
        <v>525</v>
      </c>
      <c r="G20" s="377"/>
      <c r="H20" s="377"/>
      <c r="I20" s="377"/>
      <c r="J20" s="377"/>
      <c r="K20" s="248"/>
    </row>
    <row r="21" spans="2:11" s="1" customFormat="1" ht="15" customHeight="1">
      <c r="B21" s="251"/>
      <c r="C21" s="252"/>
      <c r="D21" s="252"/>
      <c r="E21" s="254" t="s">
        <v>526</v>
      </c>
      <c r="F21" s="377" t="s">
        <v>83</v>
      </c>
      <c r="G21" s="377"/>
      <c r="H21" s="377"/>
      <c r="I21" s="377"/>
      <c r="J21" s="377"/>
      <c r="K21" s="248"/>
    </row>
    <row r="22" spans="2:11" s="1" customFormat="1" ht="15" customHeight="1">
      <c r="B22" s="251"/>
      <c r="C22" s="252"/>
      <c r="D22" s="252"/>
      <c r="E22" s="254" t="s">
        <v>527</v>
      </c>
      <c r="F22" s="377" t="s">
        <v>528</v>
      </c>
      <c r="G22" s="377"/>
      <c r="H22" s="377"/>
      <c r="I22" s="377"/>
      <c r="J22" s="377"/>
      <c r="K22" s="248"/>
    </row>
    <row r="23" spans="2:11" s="1" customFormat="1" ht="15" customHeight="1">
      <c r="B23" s="251"/>
      <c r="C23" s="252"/>
      <c r="D23" s="252"/>
      <c r="E23" s="254" t="s">
        <v>529</v>
      </c>
      <c r="F23" s="377" t="s">
        <v>530</v>
      </c>
      <c r="G23" s="377"/>
      <c r="H23" s="377"/>
      <c r="I23" s="377"/>
      <c r="J23" s="377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7" t="s">
        <v>531</v>
      </c>
      <c r="D25" s="377"/>
      <c r="E25" s="377"/>
      <c r="F25" s="377"/>
      <c r="G25" s="377"/>
      <c r="H25" s="377"/>
      <c r="I25" s="377"/>
      <c r="J25" s="377"/>
      <c r="K25" s="248"/>
    </row>
    <row r="26" spans="2:11" s="1" customFormat="1" ht="15" customHeight="1">
      <c r="B26" s="251"/>
      <c r="C26" s="377" t="s">
        <v>532</v>
      </c>
      <c r="D26" s="377"/>
      <c r="E26" s="377"/>
      <c r="F26" s="377"/>
      <c r="G26" s="377"/>
      <c r="H26" s="377"/>
      <c r="I26" s="377"/>
      <c r="J26" s="377"/>
      <c r="K26" s="248"/>
    </row>
    <row r="27" spans="2:11" s="1" customFormat="1" ht="15" customHeight="1">
      <c r="B27" s="251"/>
      <c r="C27" s="250"/>
      <c r="D27" s="377" t="s">
        <v>533</v>
      </c>
      <c r="E27" s="377"/>
      <c r="F27" s="377"/>
      <c r="G27" s="377"/>
      <c r="H27" s="377"/>
      <c r="I27" s="377"/>
      <c r="J27" s="377"/>
      <c r="K27" s="248"/>
    </row>
    <row r="28" spans="2:11" s="1" customFormat="1" ht="15" customHeight="1">
      <c r="B28" s="251"/>
      <c r="C28" s="252"/>
      <c r="D28" s="377" t="s">
        <v>534</v>
      </c>
      <c r="E28" s="377"/>
      <c r="F28" s="377"/>
      <c r="G28" s="377"/>
      <c r="H28" s="377"/>
      <c r="I28" s="377"/>
      <c r="J28" s="377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7" t="s">
        <v>535</v>
      </c>
      <c r="E30" s="377"/>
      <c r="F30" s="377"/>
      <c r="G30" s="377"/>
      <c r="H30" s="377"/>
      <c r="I30" s="377"/>
      <c r="J30" s="377"/>
      <c r="K30" s="248"/>
    </row>
    <row r="31" spans="2:11" s="1" customFormat="1" ht="15" customHeight="1">
      <c r="B31" s="251"/>
      <c r="C31" s="252"/>
      <c r="D31" s="377" t="s">
        <v>536</v>
      </c>
      <c r="E31" s="377"/>
      <c r="F31" s="377"/>
      <c r="G31" s="377"/>
      <c r="H31" s="377"/>
      <c r="I31" s="377"/>
      <c r="J31" s="377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7" t="s">
        <v>537</v>
      </c>
      <c r="E33" s="377"/>
      <c r="F33" s="377"/>
      <c r="G33" s="377"/>
      <c r="H33" s="377"/>
      <c r="I33" s="377"/>
      <c r="J33" s="377"/>
      <c r="K33" s="248"/>
    </row>
    <row r="34" spans="2:11" s="1" customFormat="1" ht="15" customHeight="1">
      <c r="B34" s="251"/>
      <c r="C34" s="252"/>
      <c r="D34" s="377" t="s">
        <v>538</v>
      </c>
      <c r="E34" s="377"/>
      <c r="F34" s="377"/>
      <c r="G34" s="377"/>
      <c r="H34" s="377"/>
      <c r="I34" s="377"/>
      <c r="J34" s="377"/>
      <c r="K34" s="248"/>
    </row>
    <row r="35" spans="2:11" s="1" customFormat="1" ht="15" customHeight="1">
      <c r="B35" s="251"/>
      <c r="C35" s="252"/>
      <c r="D35" s="377" t="s">
        <v>539</v>
      </c>
      <c r="E35" s="377"/>
      <c r="F35" s="377"/>
      <c r="G35" s="377"/>
      <c r="H35" s="377"/>
      <c r="I35" s="377"/>
      <c r="J35" s="377"/>
      <c r="K35" s="248"/>
    </row>
    <row r="36" spans="2:11" s="1" customFormat="1" ht="15" customHeight="1">
      <c r="B36" s="251"/>
      <c r="C36" s="252"/>
      <c r="D36" s="250"/>
      <c r="E36" s="253" t="s">
        <v>107</v>
      </c>
      <c r="F36" s="250"/>
      <c r="G36" s="377" t="s">
        <v>540</v>
      </c>
      <c r="H36" s="377"/>
      <c r="I36" s="377"/>
      <c r="J36" s="377"/>
      <c r="K36" s="248"/>
    </row>
    <row r="37" spans="2:11" s="1" customFormat="1" ht="30.75" customHeight="1">
      <c r="B37" s="251"/>
      <c r="C37" s="252"/>
      <c r="D37" s="250"/>
      <c r="E37" s="253" t="s">
        <v>541</v>
      </c>
      <c r="F37" s="250"/>
      <c r="G37" s="377" t="s">
        <v>542</v>
      </c>
      <c r="H37" s="377"/>
      <c r="I37" s="377"/>
      <c r="J37" s="377"/>
      <c r="K37" s="248"/>
    </row>
    <row r="38" spans="2:11" s="1" customFormat="1" ht="15" customHeight="1">
      <c r="B38" s="251"/>
      <c r="C38" s="252"/>
      <c r="D38" s="250"/>
      <c r="E38" s="253" t="s">
        <v>52</v>
      </c>
      <c r="F38" s="250"/>
      <c r="G38" s="377" t="s">
        <v>543</v>
      </c>
      <c r="H38" s="377"/>
      <c r="I38" s="377"/>
      <c r="J38" s="377"/>
      <c r="K38" s="248"/>
    </row>
    <row r="39" spans="2:11" s="1" customFormat="1" ht="15" customHeight="1">
      <c r="B39" s="251"/>
      <c r="C39" s="252"/>
      <c r="D39" s="250"/>
      <c r="E39" s="253" t="s">
        <v>53</v>
      </c>
      <c r="F39" s="250"/>
      <c r="G39" s="377" t="s">
        <v>544</v>
      </c>
      <c r="H39" s="377"/>
      <c r="I39" s="377"/>
      <c r="J39" s="377"/>
      <c r="K39" s="248"/>
    </row>
    <row r="40" spans="2:11" s="1" customFormat="1" ht="15" customHeight="1">
      <c r="B40" s="251"/>
      <c r="C40" s="252"/>
      <c r="D40" s="250"/>
      <c r="E40" s="253" t="s">
        <v>108</v>
      </c>
      <c r="F40" s="250"/>
      <c r="G40" s="377" t="s">
        <v>545</v>
      </c>
      <c r="H40" s="377"/>
      <c r="I40" s="377"/>
      <c r="J40" s="377"/>
      <c r="K40" s="248"/>
    </row>
    <row r="41" spans="2:11" s="1" customFormat="1" ht="15" customHeight="1">
      <c r="B41" s="251"/>
      <c r="C41" s="252"/>
      <c r="D41" s="250"/>
      <c r="E41" s="253" t="s">
        <v>109</v>
      </c>
      <c r="F41" s="250"/>
      <c r="G41" s="377" t="s">
        <v>546</v>
      </c>
      <c r="H41" s="377"/>
      <c r="I41" s="377"/>
      <c r="J41" s="377"/>
      <c r="K41" s="248"/>
    </row>
    <row r="42" spans="2:11" s="1" customFormat="1" ht="15" customHeight="1">
      <c r="B42" s="251"/>
      <c r="C42" s="252"/>
      <c r="D42" s="250"/>
      <c r="E42" s="253" t="s">
        <v>547</v>
      </c>
      <c r="F42" s="250"/>
      <c r="G42" s="377" t="s">
        <v>548</v>
      </c>
      <c r="H42" s="377"/>
      <c r="I42" s="377"/>
      <c r="J42" s="377"/>
      <c r="K42" s="248"/>
    </row>
    <row r="43" spans="2:11" s="1" customFormat="1" ht="15" customHeight="1">
      <c r="B43" s="251"/>
      <c r="C43" s="252"/>
      <c r="D43" s="250"/>
      <c r="E43" s="253"/>
      <c r="F43" s="250"/>
      <c r="G43" s="377" t="s">
        <v>549</v>
      </c>
      <c r="H43" s="377"/>
      <c r="I43" s="377"/>
      <c r="J43" s="377"/>
      <c r="K43" s="248"/>
    </row>
    <row r="44" spans="2:11" s="1" customFormat="1" ht="15" customHeight="1">
      <c r="B44" s="251"/>
      <c r="C44" s="252"/>
      <c r="D44" s="250"/>
      <c r="E44" s="253" t="s">
        <v>550</v>
      </c>
      <c r="F44" s="250"/>
      <c r="G44" s="377" t="s">
        <v>551</v>
      </c>
      <c r="H44" s="377"/>
      <c r="I44" s="377"/>
      <c r="J44" s="377"/>
      <c r="K44" s="248"/>
    </row>
    <row r="45" spans="2:11" s="1" customFormat="1" ht="15" customHeight="1">
      <c r="B45" s="251"/>
      <c r="C45" s="252"/>
      <c r="D45" s="250"/>
      <c r="E45" s="253" t="s">
        <v>111</v>
      </c>
      <c r="F45" s="250"/>
      <c r="G45" s="377" t="s">
        <v>552</v>
      </c>
      <c r="H45" s="377"/>
      <c r="I45" s="377"/>
      <c r="J45" s="377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7" t="s">
        <v>553</v>
      </c>
      <c r="E47" s="377"/>
      <c r="F47" s="377"/>
      <c r="G47" s="377"/>
      <c r="H47" s="377"/>
      <c r="I47" s="377"/>
      <c r="J47" s="377"/>
      <c r="K47" s="248"/>
    </row>
    <row r="48" spans="2:11" s="1" customFormat="1" ht="15" customHeight="1">
      <c r="B48" s="251"/>
      <c r="C48" s="252"/>
      <c r="D48" s="252"/>
      <c r="E48" s="377" t="s">
        <v>554</v>
      </c>
      <c r="F48" s="377"/>
      <c r="G48" s="377"/>
      <c r="H48" s="377"/>
      <c r="I48" s="377"/>
      <c r="J48" s="377"/>
      <c r="K48" s="248"/>
    </row>
    <row r="49" spans="2:11" s="1" customFormat="1" ht="15" customHeight="1">
      <c r="B49" s="251"/>
      <c r="C49" s="252"/>
      <c r="D49" s="252"/>
      <c r="E49" s="377" t="s">
        <v>555</v>
      </c>
      <c r="F49" s="377"/>
      <c r="G49" s="377"/>
      <c r="H49" s="377"/>
      <c r="I49" s="377"/>
      <c r="J49" s="377"/>
      <c r="K49" s="248"/>
    </row>
    <row r="50" spans="2:11" s="1" customFormat="1" ht="15" customHeight="1">
      <c r="B50" s="251"/>
      <c r="C50" s="252"/>
      <c r="D50" s="252"/>
      <c r="E50" s="377" t="s">
        <v>556</v>
      </c>
      <c r="F50" s="377"/>
      <c r="G50" s="377"/>
      <c r="H50" s="377"/>
      <c r="I50" s="377"/>
      <c r="J50" s="377"/>
      <c r="K50" s="248"/>
    </row>
    <row r="51" spans="2:11" s="1" customFormat="1" ht="15" customHeight="1">
      <c r="B51" s="251"/>
      <c r="C51" s="252"/>
      <c r="D51" s="377" t="s">
        <v>557</v>
      </c>
      <c r="E51" s="377"/>
      <c r="F51" s="377"/>
      <c r="G51" s="377"/>
      <c r="H51" s="377"/>
      <c r="I51" s="377"/>
      <c r="J51" s="377"/>
      <c r="K51" s="248"/>
    </row>
    <row r="52" spans="2:11" s="1" customFormat="1" ht="25.5" customHeight="1">
      <c r="B52" s="247"/>
      <c r="C52" s="378" t="s">
        <v>558</v>
      </c>
      <c r="D52" s="378"/>
      <c r="E52" s="378"/>
      <c r="F52" s="378"/>
      <c r="G52" s="378"/>
      <c r="H52" s="378"/>
      <c r="I52" s="378"/>
      <c r="J52" s="378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7" t="s">
        <v>559</v>
      </c>
      <c r="D54" s="377"/>
      <c r="E54" s="377"/>
      <c r="F54" s="377"/>
      <c r="G54" s="377"/>
      <c r="H54" s="377"/>
      <c r="I54" s="377"/>
      <c r="J54" s="377"/>
      <c r="K54" s="248"/>
    </row>
    <row r="55" spans="2:11" s="1" customFormat="1" ht="15" customHeight="1">
      <c r="B55" s="247"/>
      <c r="C55" s="377" t="s">
        <v>560</v>
      </c>
      <c r="D55" s="377"/>
      <c r="E55" s="377"/>
      <c r="F55" s="377"/>
      <c r="G55" s="377"/>
      <c r="H55" s="377"/>
      <c r="I55" s="377"/>
      <c r="J55" s="377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7" t="s">
        <v>561</v>
      </c>
      <c r="D57" s="377"/>
      <c r="E57" s="377"/>
      <c r="F57" s="377"/>
      <c r="G57" s="377"/>
      <c r="H57" s="377"/>
      <c r="I57" s="377"/>
      <c r="J57" s="377"/>
      <c r="K57" s="248"/>
    </row>
    <row r="58" spans="2:11" s="1" customFormat="1" ht="15" customHeight="1">
      <c r="B58" s="247"/>
      <c r="C58" s="252"/>
      <c r="D58" s="377" t="s">
        <v>562</v>
      </c>
      <c r="E58" s="377"/>
      <c r="F58" s="377"/>
      <c r="G58" s="377"/>
      <c r="H58" s="377"/>
      <c r="I58" s="377"/>
      <c r="J58" s="377"/>
      <c r="K58" s="248"/>
    </row>
    <row r="59" spans="2:11" s="1" customFormat="1" ht="15" customHeight="1">
      <c r="B59" s="247"/>
      <c r="C59" s="252"/>
      <c r="D59" s="377" t="s">
        <v>563</v>
      </c>
      <c r="E59" s="377"/>
      <c r="F59" s="377"/>
      <c r="G59" s="377"/>
      <c r="H59" s="377"/>
      <c r="I59" s="377"/>
      <c r="J59" s="377"/>
      <c r="K59" s="248"/>
    </row>
    <row r="60" spans="2:11" s="1" customFormat="1" ht="15" customHeight="1">
      <c r="B60" s="247"/>
      <c r="C60" s="252"/>
      <c r="D60" s="377" t="s">
        <v>564</v>
      </c>
      <c r="E60" s="377"/>
      <c r="F60" s="377"/>
      <c r="G60" s="377"/>
      <c r="H60" s="377"/>
      <c r="I60" s="377"/>
      <c r="J60" s="377"/>
      <c r="K60" s="248"/>
    </row>
    <row r="61" spans="2:11" s="1" customFormat="1" ht="15" customHeight="1">
      <c r="B61" s="247"/>
      <c r="C61" s="252"/>
      <c r="D61" s="377" t="s">
        <v>565</v>
      </c>
      <c r="E61" s="377"/>
      <c r="F61" s="377"/>
      <c r="G61" s="377"/>
      <c r="H61" s="377"/>
      <c r="I61" s="377"/>
      <c r="J61" s="377"/>
      <c r="K61" s="248"/>
    </row>
    <row r="62" spans="2:11" s="1" customFormat="1" ht="15" customHeight="1">
      <c r="B62" s="247"/>
      <c r="C62" s="252"/>
      <c r="D62" s="379" t="s">
        <v>566</v>
      </c>
      <c r="E62" s="379"/>
      <c r="F62" s="379"/>
      <c r="G62" s="379"/>
      <c r="H62" s="379"/>
      <c r="I62" s="379"/>
      <c r="J62" s="379"/>
      <c r="K62" s="248"/>
    </row>
    <row r="63" spans="2:11" s="1" customFormat="1" ht="15" customHeight="1">
      <c r="B63" s="247"/>
      <c r="C63" s="252"/>
      <c r="D63" s="377" t="s">
        <v>567</v>
      </c>
      <c r="E63" s="377"/>
      <c r="F63" s="377"/>
      <c r="G63" s="377"/>
      <c r="H63" s="377"/>
      <c r="I63" s="377"/>
      <c r="J63" s="377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7" t="s">
        <v>568</v>
      </c>
      <c r="E65" s="377"/>
      <c r="F65" s="377"/>
      <c r="G65" s="377"/>
      <c r="H65" s="377"/>
      <c r="I65" s="377"/>
      <c r="J65" s="377"/>
      <c r="K65" s="248"/>
    </row>
    <row r="66" spans="2:11" s="1" customFormat="1" ht="15" customHeight="1">
      <c r="B66" s="247"/>
      <c r="C66" s="252"/>
      <c r="D66" s="379" t="s">
        <v>569</v>
      </c>
      <c r="E66" s="379"/>
      <c r="F66" s="379"/>
      <c r="G66" s="379"/>
      <c r="H66" s="379"/>
      <c r="I66" s="379"/>
      <c r="J66" s="379"/>
      <c r="K66" s="248"/>
    </row>
    <row r="67" spans="2:11" s="1" customFormat="1" ht="15" customHeight="1">
      <c r="B67" s="247"/>
      <c r="C67" s="252"/>
      <c r="D67" s="377" t="s">
        <v>570</v>
      </c>
      <c r="E67" s="377"/>
      <c r="F67" s="377"/>
      <c r="G67" s="377"/>
      <c r="H67" s="377"/>
      <c r="I67" s="377"/>
      <c r="J67" s="377"/>
      <c r="K67" s="248"/>
    </row>
    <row r="68" spans="2:11" s="1" customFormat="1" ht="15" customHeight="1">
      <c r="B68" s="247"/>
      <c r="C68" s="252"/>
      <c r="D68" s="377" t="s">
        <v>571</v>
      </c>
      <c r="E68" s="377"/>
      <c r="F68" s="377"/>
      <c r="G68" s="377"/>
      <c r="H68" s="377"/>
      <c r="I68" s="377"/>
      <c r="J68" s="377"/>
      <c r="K68" s="248"/>
    </row>
    <row r="69" spans="2:11" s="1" customFormat="1" ht="15" customHeight="1">
      <c r="B69" s="247"/>
      <c r="C69" s="252"/>
      <c r="D69" s="377" t="s">
        <v>572</v>
      </c>
      <c r="E69" s="377"/>
      <c r="F69" s="377"/>
      <c r="G69" s="377"/>
      <c r="H69" s="377"/>
      <c r="I69" s="377"/>
      <c r="J69" s="377"/>
      <c r="K69" s="248"/>
    </row>
    <row r="70" spans="2:11" s="1" customFormat="1" ht="15" customHeight="1">
      <c r="B70" s="247"/>
      <c r="C70" s="252"/>
      <c r="D70" s="377" t="s">
        <v>573</v>
      </c>
      <c r="E70" s="377"/>
      <c r="F70" s="377"/>
      <c r="G70" s="377"/>
      <c r="H70" s="377"/>
      <c r="I70" s="377"/>
      <c r="J70" s="377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72" t="s">
        <v>574</v>
      </c>
      <c r="D75" s="372"/>
      <c r="E75" s="372"/>
      <c r="F75" s="372"/>
      <c r="G75" s="372"/>
      <c r="H75" s="372"/>
      <c r="I75" s="372"/>
      <c r="J75" s="372"/>
      <c r="K75" s="265"/>
    </row>
    <row r="76" spans="2:11" s="1" customFormat="1" ht="17.25" customHeight="1">
      <c r="B76" s="264"/>
      <c r="C76" s="266" t="s">
        <v>575</v>
      </c>
      <c r="D76" s="266"/>
      <c r="E76" s="266"/>
      <c r="F76" s="266" t="s">
        <v>576</v>
      </c>
      <c r="G76" s="267"/>
      <c r="H76" s="266" t="s">
        <v>53</v>
      </c>
      <c r="I76" s="266" t="s">
        <v>56</v>
      </c>
      <c r="J76" s="266" t="s">
        <v>577</v>
      </c>
      <c r="K76" s="265"/>
    </row>
    <row r="77" spans="2:11" s="1" customFormat="1" ht="17.25" customHeight="1">
      <c r="B77" s="264"/>
      <c r="C77" s="268" t="s">
        <v>578</v>
      </c>
      <c r="D77" s="268"/>
      <c r="E77" s="268"/>
      <c r="F77" s="269" t="s">
        <v>579</v>
      </c>
      <c r="G77" s="270"/>
      <c r="H77" s="268"/>
      <c r="I77" s="268"/>
      <c r="J77" s="268" t="s">
        <v>580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52</v>
      </c>
      <c r="D79" s="273"/>
      <c r="E79" s="273"/>
      <c r="F79" s="274" t="s">
        <v>581</v>
      </c>
      <c r="G79" s="275"/>
      <c r="H79" s="253" t="s">
        <v>582</v>
      </c>
      <c r="I79" s="253" t="s">
        <v>583</v>
      </c>
      <c r="J79" s="253">
        <v>20</v>
      </c>
      <c r="K79" s="265"/>
    </row>
    <row r="80" spans="2:11" s="1" customFormat="1" ht="15" customHeight="1">
      <c r="B80" s="264"/>
      <c r="C80" s="253" t="s">
        <v>584</v>
      </c>
      <c r="D80" s="253"/>
      <c r="E80" s="253"/>
      <c r="F80" s="274" t="s">
        <v>581</v>
      </c>
      <c r="G80" s="275"/>
      <c r="H80" s="253" t="s">
        <v>585</v>
      </c>
      <c r="I80" s="253" t="s">
        <v>583</v>
      </c>
      <c r="J80" s="253">
        <v>120</v>
      </c>
      <c r="K80" s="265"/>
    </row>
    <row r="81" spans="2:11" s="1" customFormat="1" ht="15" customHeight="1">
      <c r="B81" s="276"/>
      <c r="C81" s="253" t="s">
        <v>586</v>
      </c>
      <c r="D81" s="253"/>
      <c r="E81" s="253"/>
      <c r="F81" s="274" t="s">
        <v>587</v>
      </c>
      <c r="G81" s="275"/>
      <c r="H81" s="253" t="s">
        <v>588</v>
      </c>
      <c r="I81" s="253" t="s">
        <v>583</v>
      </c>
      <c r="J81" s="253">
        <v>50</v>
      </c>
      <c r="K81" s="265"/>
    </row>
    <row r="82" spans="2:11" s="1" customFormat="1" ht="15" customHeight="1">
      <c r="B82" s="276"/>
      <c r="C82" s="253" t="s">
        <v>589</v>
      </c>
      <c r="D82" s="253"/>
      <c r="E82" s="253"/>
      <c r="F82" s="274" t="s">
        <v>581</v>
      </c>
      <c r="G82" s="275"/>
      <c r="H82" s="253" t="s">
        <v>590</v>
      </c>
      <c r="I82" s="253" t="s">
        <v>591</v>
      </c>
      <c r="J82" s="253"/>
      <c r="K82" s="265"/>
    </row>
    <row r="83" spans="2:11" s="1" customFormat="1" ht="15" customHeight="1">
      <c r="B83" s="276"/>
      <c r="C83" s="277" t="s">
        <v>592</v>
      </c>
      <c r="D83" s="277"/>
      <c r="E83" s="277"/>
      <c r="F83" s="278" t="s">
        <v>587</v>
      </c>
      <c r="G83" s="277"/>
      <c r="H83" s="277" t="s">
        <v>593</v>
      </c>
      <c r="I83" s="277" t="s">
        <v>583</v>
      </c>
      <c r="J83" s="277">
        <v>15</v>
      </c>
      <c r="K83" s="265"/>
    </row>
    <row r="84" spans="2:11" s="1" customFormat="1" ht="15" customHeight="1">
      <c r="B84" s="276"/>
      <c r="C84" s="277" t="s">
        <v>594</v>
      </c>
      <c r="D84" s="277"/>
      <c r="E84" s="277"/>
      <c r="F84" s="278" t="s">
        <v>587</v>
      </c>
      <c r="G84" s="277"/>
      <c r="H84" s="277" t="s">
        <v>595</v>
      </c>
      <c r="I84" s="277" t="s">
        <v>583</v>
      </c>
      <c r="J84" s="277">
        <v>15</v>
      </c>
      <c r="K84" s="265"/>
    </row>
    <row r="85" spans="2:11" s="1" customFormat="1" ht="15" customHeight="1">
      <c r="B85" s="276"/>
      <c r="C85" s="277" t="s">
        <v>596</v>
      </c>
      <c r="D85" s="277"/>
      <c r="E85" s="277"/>
      <c r="F85" s="278" t="s">
        <v>587</v>
      </c>
      <c r="G85" s="277"/>
      <c r="H85" s="277" t="s">
        <v>597</v>
      </c>
      <c r="I85" s="277" t="s">
        <v>583</v>
      </c>
      <c r="J85" s="277">
        <v>20</v>
      </c>
      <c r="K85" s="265"/>
    </row>
    <row r="86" spans="2:11" s="1" customFormat="1" ht="15" customHeight="1">
      <c r="B86" s="276"/>
      <c r="C86" s="277" t="s">
        <v>598</v>
      </c>
      <c r="D86" s="277"/>
      <c r="E86" s="277"/>
      <c r="F86" s="278" t="s">
        <v>587</v>
      </c>
      <c r="G86" s="277"/>
      <c r="H86" s="277" t="s">
        <v>599</v>
      </c>
      <c r="I86" s="277" t="s">
        <v>583</v>
      </c>
      <c r="J86" s="277">
        <v>20</v>
      </c>
      <c r="K86" s="265"/>
    </row>
    <row r="87" spans="2:11" s="1" customFormat="1" ht="15" customHeight="1">
      <c r="B87" s="276"/>
      <c r="C87" s="253" t="s">
        <v>600</v>
      </c>
      <c r="D87" s="253"/>
      <c r="E87" s="253"/>
      <c r="F87" s="274" t="s">
        <v>587</v>
      </c>
      <c r="G87" s="275"/>
      <c r="H87" s="253" t="s">
        <v>601</v>
      </c>
      <c r="I87" s="253" t="s">
        <v>583</v>
      </c>
      <c r="J87" s="253">
        <v>50</v>
      </c>
      <c r="K87" s="265"/>
    </row>
    <row r="88" spans="2:11" s="1" customFormat="1" ht="15" customHeight="1">
      <c r="B88" s="276"/>
      <c r="C88" s="253" t="s">
        <v>602</v>
      </c>
      <c r="D88" s="253"/>
      <c r="E88" s="253"/>
      <c r="F88" s="274" t="s">
        <v>587</v>
      </c>
      <c r="G88" s="275"/>
      <c r="H88" s="253" t="s">
        <v>603</v>
      </c>
      <c r="I88" s="253" t="s">
        <v>583</v>
      </c>
      <c r="J88" s="253">
        <v>20</v>
      </c>
      <c r="K88" s="265"/>
    </row>
    <row r="89" spans="2:11" s="1" customFormat="1" ht="15" customHeight="1">
      <c r="B89" s="276"/>
      <c r="C89" s="253" t="s">
        <v>604</v>
      </c>
      <c r="D89" s="253"/>
      <c r="E89" s="253"/>
      <c r="F89" s="274" t="s">
        <v>587</v>
      </c>
      <c r="G89" s="275"/>
      <c r="H89" s="253" t="s">
        <v>605</v>
      </c>
      <c r="I89" s="253" t="s">
        <v>583</v>
      </c>
      <c r="J89" s="253">
        <v>20</v>
      </c>
      <c r="K89" s="265"/>
    </row>
    <row r="90" spans="2:11" s="1" customFormat="1" ht="15" customHeight="1">
      <c r="B90" s="276"/>
      <c r="C90" s="253" t="s">
        <v>606</v>
      </c>
      <c r="D90" s="253"/>
      <c r="E90" s="253"/>
      <c r="F90" s="274" t="s">
        <v>587</v>
      </c>
      <c r="G90" s="275"/>
      <c r="H90" s="253" t="s">
        <v>607</v>
      </c>
      <c r="I90" s="253" t="s">
        <v>583</v>
      </c>
      <c r="J90" s="253">
        <v>50</v>
      </c>
      <c r="K90" s="265"/>
    </row>
    <row r="91" spans="2:11" s="1" customFormat="1" ht="15" customHeight="1">
      <c r="B91" s="276"/>
      <c r="C91" s="253" t="s">
        <v>608</v>
      </c>
      <c r="D91" s="253"/>
      <c r="E91" s="253"/>
      <c r="F91" s="274" t="s">
        <v>587</v>
      </c>
      <c r="G91" s="275"/>
      <c r="H91" s="253" t="s">
        <v>608</v>
      </c>
      <c r="I91" s="253" t="s">
        <v>583</v>
      </c>
      <c r="J91" s="253">
        <v>50</v>
      </c>
      <c r="K91" s="265"/>
    </row>
    <row r="92" spans="2:11" s="1" customFormat="1" ht="15" customHeight="1">
      <c r="B92" s="276"/>
      <c r="C92" s="253" t="s">
        <v>609</v>
      </c>
      <c r="D92" s="253"/>
      <c r="E92" s="253"/>
      <c r="F92" s="274" t="s">
        <v>587</v>
      </c>
      <c r="G92" s="275"/>
      <c r="H92" s="253" t="s">
        <v>610</v>
      </c>
      <c r="I92" s="253" t="s">
        <v>583</v>
      </c>
      <c r="J92" s="253">
        <v>255</v>
      </c>
      <c r="K92" s="265"/>
    </row>
    <row r="93" spans="2:11" s="1" customFormat="1" ht="15" customHeight="1">
      <c r="B93" s="276"/>
      <c r="C93" s="253" t="s">
        <v>611</v>
      </c>
      <c r="D93" s="253"/>
      <c r="E93" s="253"/>
      <c r="F93" s="274" t="s">
        <v>581</v>
      </c>
      <c r="G93" s="275"/>
      <c r="H93" s="253" t="s">
        <v>612</v>
      </c>
      <c r="I93" s="253" t="s">
        <v>613</v>
      </c>
      <c r="J93" s="253"/>
      <c r="K93" s="265"/>
    </row>
    <row r="94" spans="2:11" s="1" customFormat="1" ht="15" customHeight="1">
      <c r="B94" s="276"/>
      <c r="C94" s="253" t="s">
        <v>614</v>
      </c>
      <c r="D94" s="253"/>
      <c r="E94" s="253"/>
      <c r="F94" s="274" t="s">
        <v>581</v>
      </c>
      <c r="G94" s="275"/>
      <c r="H94" s="253" t="s">
        <v>615</v>
      </c>
      <c r="I94" s="253" t="s">
        <v>616</v>
      </c>
      <c r="J94" s="253"/>
      <c r="K94" s="265"/>
    </row>
    <row r="95" spans="2:11" s="1" customFormat="1" ht="15" customHeight="1">
      <c r="B95" s="276"/>
      <c r="C95" s="253" t="s">
        <v>617</v>
      </c>
      <c r="D95" s="253"/>
      <c r="E95" s="253"/>
      <c r="F95" s="274" t="s">
        <v>581</v>
      </c>
      <c r="G95" s="275"/>
      <c r="H95" s="253" t="s">
        <v>617</v>
      </c>
      <c r="I95" s="253" t="s">
        <v>616</v>
      </c>
      <c r="J95" s="253"/>
      <c r="K95" s="265"/>
    </row>
    <row r="96" spans="2:11" s="1" customFormat="1" ht="15" customHeight="1">
      <c r="B96" s="276"/>
      <c r="C96" s="253" t="s">
        <v>37</v>
      </c>
      <c r="D96" s="253"/>
      <c r="E96" s="253"/>
      <c r="F96" s="274" t="s">
        <v>581</v>
      </c>
      <c r="G96" s="275"/>
      <c r="H96" s="253" t="s">
        <v>618</v>
      </c>
      <c r="I96" s="253" t="s">
        <v>616</v>
      </c>
      <c r="J96" s="253"/>
      <c r="K96" s="265"/>
    </row>
    <row r="97" spans="2:11" s="1" customFormat="1" ht="15" customHeight="1">
      <c r="B97" s="276"/>
      <c r="C97" s="253" t="s">
        <v>47</v>
      </c>
      <c r="D97" s="253"/>
      <c r="E97" s="253"/>
      <c r="F97" s="274" t="s">
        <v>581</v>
      </c>
      <c r="G97" s="275"/>
      <c r="H97" s="253" t="s">
        <v>619</v>
      </c>
      <c r="I97" s="253" t="s">
        <v>616</v>
      </c>
      <c r="J97" s="253"/>
      <c r="K97" s="265"/>
    </row>
    <row r="98" spans="2:11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pans="2:11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72" t="s">
        <v>620</v>
      </c>
      <c r="D102" s="372"/>
      <c r="E102" s="372"/>
      <c r="F102" s="372"/>
      <c r="G102" s="372"/>
      <c r="H102" s="372"/>
      <c r="I102" s="372"/>
      <c r="J102" s="372"/>
      <c r="K102" s="265"/>
    </row>
    <row r="103" spans="2:11" s="1" customFormat="1" ht="17.25" customHeight="1">
      <c r="B103" s="264"/>
      <c r="C103" s="266" t="s">
        <v>575</v>
      </c>
      <c r="D103" s="266"/>
      <c r="E103" s="266"/>
      <c r="F103" s="266" t="s">
        <v>576</v>
      </c>
      <c r="G103" s="267"/>
      <c r="H103" s="266" t="s">
        <v>53</v>
      </c>
      <c r="I103" s="266" t="s">
        <v>56</v>
      </c>
      <c r="J103" s="266" t="s">
        <v>577</v>
      </c>
      <c r="K103" s="265"/>
    </row>
    <row r="104" spans="2:11" s="1" customFormat="1" ht="17.25" customHeight="1">
      <c r="B104" s="264"/>
      <c r="C104" s="268" t="s">
        <v>578</v>
      </c>
      <c r="D104" s="268"/>
      <c r="E104" s="268"/>
      <c r="F104" s="269" t="s">
        <v>579</v>
      </c>
      <c r="G104" s="270"/>
      <c r="H104" s="268"/>
      <c r="I104" s="268"/>
      <c r="J104" s="268" t="s">
        <v>580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pans="2:11" s="1" customFormat="1" ht="15" customHeight="1">
      <c r="B106" s="264"/>
      <c r="C106" s="253" t="s">
        <v>52</v>
      </c>
      <c r="D106" s="273"/>
      <c r="E106" s="273"/>
      <c r="F106" s="274" t="s">
        <v>581</v>
      </c>
      <c r="G106" s="253"/>
      <c r="H106" s="253" t="s">
        <v>621</v>
      </c>
      <c r="I106" s="253" t="s">
        <v>583</v>
      </c>
      <c r="J106" s="253">
        <v>20</v>
      </c>
      <c r="K106" s="265"/>
    </row>
    <row r="107" spans="2:11" s="1" customFormat="1" ht="15" customHeight="1">
      <c r="B107" s="264"/>
      <c r="C107" s="253" t="s">
        <v>584</v>
      </c>
      <c r="D107" s="253"/>
      <c r="E107" s="253"/>
      <c r="F107" s="274" t="s">
        <v>581</v>
      </c>
      <c r="G107" s="253"/>
      <c r="H107" s="253" t="s">
        <v>621</v>
      </c>
      <c r="I107" s="253" t="s">
        <v>583</v>
      </c>
      <c r="J107" s="253">
        <v>120</v>
      </c>
      <c r="K107" s="265"/>
    </row>
    <row r="108" spans="2:11" s="1" customFormat="1" ht="15" customHeight="1">
      <c r="B108" s="276"/>
      <c r="C108" s="253" t="s">
        <v>586</v>
      </c>
      <c r="D108" s="253"/>
      <c r="E108" s="253"/>
      <c r="F108" s="274" t="s">
        <v>587</v>
      </c>
      <c r="G108" s="253"/>
      <c r="H108" s="253" t="s">
        <v>621</v>
      </c>
      <c r="I108" s="253" t="s">
        <v>583</v>
      </c>
      <c r="J108" s="253">
        <v>50</v>
      </c>
      <c r="K108" s="265"/>
    </row>
    <row r="109" spans="2:11" s="1" customFormat="1" ht="15" customHeight="1">
      <c r="B109" s="276"/>
      <c r="C109" s="253" t="s">
        <v>589</v>
      </c>
      <c r="D109" s="253"/>
      <c r="E109" s="253"/>
      <c r="F109" s="274" t="s">
        <v>581</v>
      </c>
      <c r="G109" s="253"/>
      <c r="H109" s="253" t="s">
        <v>621</v>
      </c>
      <c r="I109" s="253" t="s">
        <v>591</v>
      </c>
      <c r="J109" s="253"/>
      <c r="K109" s="265"/>
    </row>
    <row r="110" spans="2:11" s="1" customFormat="1" ht="15" customHeight="1">
      <c r="B110" s="276"/>
      <c r="C110" s="253" t="s">
        <v>600</v>
      </c>
      <c r="D110" s="253"/>
      <c r="E110" s="253"/>
      <c r="F110" s="274" t="s">
        <v>587</v>
      </c>
      <c r="G110" s="253"/>
      <c r="H110" s="253" t="s">
        <v>621</v>
      </c>
      <c r="I110" s="253" t="s">
        <v>583</v>
      </c>
      <c r="J110" s="253">
        <v>50</v>
      </c>
      <c r="K110" s="265"/>
    </row>
    <row r="111" spans="2:11" s="1" customFormat="1" ht="15" customHeight="1">
      <c r="B111" s="276"/>
      <c r="C111" s="253" t="s">
        <v>608</v>
      </c>
      <c r="D111" s="253"/>
      <c r="E111" s="253"/>
      <c r="F111" s="274" t="s">
        <v>587</v>
      </c>
      <c r="G111" s="253"/>
      <c r="H111" s="253" t="s">
        <v>621</v>
      </c>
      <c r="I111" s="253" t="s">
        <v>583</v>
      </c>
      <c r="J111" s="253">
        <v>50</v>
      </c>
      <c r="K111" s="265"/>
    </row>
    <row r="112" spans="2:11" s="1" customFormat="1" ht="15" customHeight="1">
      <c r="B112" s="276"/>
      <c r="C112" s="253" t="s">
        <v>606</v>
      </c>
      <c r="D112" s="253"/>
      <c r="E112" s="253"/>
      <c r="F112" s="274" t="s">
        <v>587</v>
      </c>
      <c r="G112" s="253"/>
      <c r="H112" s="253" t="s">
        <v>621</v>
      </c>
      <c r="I112" s="253" t="s">
        <v>583</v>
      </c>
      <c r="J112" s="253">
        <v>50</v>
      </c>
      <c r="K112" s="265"/>
    </row>
    <row r="113" spans="2:11" s="1" customFormat="1" ht="15" customHeight="1">
      <c r="B113" s="276"/>
      <c r="C113" s="253" t="s">
        <v>52</v>
      </c>
      <c r="D113" s="253"/>
      <c r="E113" s="253"/>
      <c r="F113" s="274" t="s">
        <v>581</v>
      </c>
      <c r="G113" s="253"/>
      <c r="H113" s="253" t="s">
        <v>622</v>
      </c>
      <c r="I113" s="253" t="s">
        <v>583</v>
      </c>
      <c r="J113" s="253">
        <v>20</v>
      </c>
      <c r="K113" s="265"/>
    </row>
    <row r="114" spans="2:11" s="1" customFormat="1" ht="15" customHeight="1">
      <c r="B114" s="276"/>
      <c r="C114" s="253" t="s">
        <v>623</v>
      </c>
      <c r="D114" s="253"/>
      <c r="E114" s="253"/>
      <c r="F114" s="274" t="s">
        <v>581</v>
      </c>
      <c r="G114" s="253"/>
      <c r="H114" s="253" t="s">
        <v>624</v>
      </c>
      <c r="I114" s="253" t="s">
        <v>583</v>
      </c>
      <c r="J114" s="253">
        <v>120</v>
      </c>
      <c r="K114" s="265"/>
    </row>
    <row r="115" spans="2:11" s="1" customFormat="1" ht="15" customHeight="1">
      <c r="B115" s="276"/>
      <c r="C115" s="253" t="s">
        <v>37</v>
      </c>
      <c r="D115" s="253"/>
      <c r="E115" s="253"/>
      <c r="F115" s="274" t="s">
        <v>581</v>
      </c>
      <c r="G115" s="253"/>
      <c r="H115" s="253" t="s">
        <v>625</v>
      </c>
      <c r="I115" s="253" t="s">
        <v>616</v>
      </c>
      <c r="J115" s="253"/>
      <c r="K115" s="265"/>
    </row>
    <row r="116" spans="2:11" s="1" customFormat="1" ht="15" customHeight="1">
      <c r="B116" s="276"/>
      <c r="C116" s="253" t="s">
        <v>47</v>
      </c>
      <c r="D116" s="253"/>
      <c r="E116" s="253"/>
      <c r="F116" s="274" t="s">
        <v>581</v>
      </c>
      <c r="G116" s="253"/>
      <c r="H116" s="253" t="s">
        <v>626</v>
      </c>
      <c r="I116" s="253" t="s">
        <v>616</v>
      </c>
      <c r="J116" s="253"/>
      <c r="K116" s="265"/>
    </row>
    <row r="117" spans="2:11" s="1" customFormat="1" ht="15" customHeight="1">
      <c r="B117" s="276"/>
      <c r="C117" s="253" t="s">
        <v>56</v>
      </c>
      <c r="D117" s="253"/>
      <c r="E117" s="253"/>
      <c r="F117" s="274" t="s">
        <v>581</v>
      </c>
      <c r="G117" s="253"/>
      <c r="H117" s="253" t="s">
        <v>627</v>
      </c>
      <c r="I117" s="253" t="s">
        <v>628</v>
      </c>
      <c r="J117" s="253"/>
      <c r="K117" s="265"/>
    </row>
    <row r="118" spans="2:11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pans="2:11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629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6" t="s">
        <v>575</v>
      </c>
      <c r="D123" s="266"/>
      <c r="E123" s="266"/>
      <c r="F123" s="266" t="s">
        <v>576</v>
      </c>
      <c r="G123" s="267"/>
      <c r="H123" s="266" t="s">
        <v>53</v>
      </c>
      <c r="I123" s="266" t="s">
        <v>56</v>
      </c>
      <c r="J123" s="266" t="s">
        <v>577</v>
      </c>
      <c r="K123" s="295"/>
    </row>
    <row r="124" spans="2:11" s="1" customFormat="1" ht="17.25" customHeight="1">
      <c r="B124" s="294"/>
      <c r="C124" s="268" t="s">
        <v>578</v>
      </c>
      <c r="D124" s="268"/>
      <c r="E124" s="268"/>
      <c r="F124" s="269" t="s">
        <v>579</v>
      </c>
      <c r="G124" s="270"/>
      <c r="H124" s="268"/>
      <c r="I124" s="268"/>
      <c r="J124" s="268" t="s">
        <v>580</v>
      </c>
      <c r="K124" s="295"/>
    </row>
    <row r="125" spans="2:11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pans="2:11" s="1" customFormat="1" ht="15" customHeight="1">
      <c r="B126" s="296"/>
      <c r="C126" s="253" t="s">
        <v>584</v>
      </c>
      <c r="D126" s="273"/>
      <c r="E126" s="273"/>
      <c r="F126" s="274" t="s">
        <v>581</v>
      </c>
      <c r="G126" s="253"/>
      <c r="H126" s="253" t="s">
        <v>621</v>
      </c>
      <c r="I126" s="253" t="s">
        <v>583</v>
      </c>
      <c r="J126" s="253">
        <v>120</v>
      </c>
      <c r="K126" s="299"/>
    </row>
    <row r="127" spans="2:11" s="1" customFormat="1" ht="15" customHeight="1">
      <c r="B127" s="296"/>
      <c r="C127" s="253" t="s">
        <v>630</v>
      </c>
      <c r="D127" s="253"/>
      <c r="E127" s="253"/>
      <c r="F127" s="274" t="s">
        <v>581</v>
      </c>
      <c r="G127" s="253"/>
      <c r="H127" s="253" t="s">
        <v>631</v>
      </c>
      <c r="I127" s="253" t="s">
        <v>583</v>
      </c>
      <c r="J127" s="253" t="s">
        <v>632</v>
      </c>
      <c r="K127" s="299"/>
    </row>
    <row r="128" spans="2:11" s="1" customFormat="1" ht="15" customHeight="1">
      <c r="B128" s="296"/>
      <c r="C128" s="253" t="s">
        <v>529</v>
      </c>
      <c r="D128" s="253"/>
      <c r="E128" s="253"/>
      <c r="F128" s="274" t="s">
        <v>581</v>
      </c>
      <c r="G128" s="253"/>
      <c r="H128" s="253" t="s">
        <v>633</v>
      </c>
      <c r="I128" s="253" t="s">
        <v>583</v>
      </c>
      <c r="J128" s="253" t="s">
        <v>632</v>
      </c>
      <c r="K128" s="299"/>
    </row>
    <row r="129" spans="2:11" s="1" customFormat="1" ht="15" customHeight="1">
      <c r="B129" s="296"/>
      <c r="C129" s="253" t="s">
        <v>592</v>
      </c>
      <c r="D129" s="253"/>
      <c r="E129" s="253"/>
      <c r="F129" s="274" t="s">
        <v>587</v>
      </c>
      <c r="G129" s="253"/>
      <c r="H129" s="253" t="s">
        <v>593</v>
      </c>
      <c r="I129" s="253" t="s">
        <v>583</v>
      </c>
      <c r="J129" s="253">
        <v>15</v>
      </c>
      <c r="K129" s="299"/>
    </row>
    <row r="130" spans="2:11" s="1" customFormat="1" ht="15" customHeight="1">
      <c r="B130" s="296"/>
      <c r="C130" s="277" t="s">
        <v>594</v>
      </c>
      <c r="D130" s="277"/>
      <c r="E130" s="277"/>
      <c r="F130" s="278" t="s">
        <v>587</v>
      </c>
      <c r="G130" s="277"/>
      <c r="H130" s="277" t="s">
        <v>595</v>
      </c>
      <c r="I130" s="277" t="s">
        <v>583</v>
      </c>
      <c r="J130" s="277">
        <v>15</v>
      </c>
      <c r="K130" s="299"/>
    </row>
    <row r="131" spans="2:11" s="1" customFormat="1" ht="15" customHeight="1">
      <c r="B131" s="296"/>
      <c r="C131" s="277" t="s">
        <v>596</v>
      </c>
      <c r="D131" s="277"/>
      <c r="E131" s="277"/>
      <c r="F131" s="278" t="s">
        <v>587</v>
      </c>
      <c r="G131" s="277"/>
      <c r="H131" s="277" t="s">
        <v>597</v>
      </c>
      <c r="I131" s="277" t="s">
        <v>583</v>
      </c>
      <c r="J131" s="277">
        <v>20</v>
      </c>
      <c r="K131" s="299"/>
    </row>
    <row r="132" spans="2:11" s="1" customFormat="1" ht="15" customHeight="1">
      <c r="B132" s="296"/>
      <c r="C132" s="277" t="s">
        <v>598</v>
      </c>
      <c r="D132" s="277"/>
      <c r="E132" s="277"/>
      <c r="F132" s="278" t="s">
        <v>587</v>
      </c>
      <c r="G132" s="277"/>
      <c r="H132" s="277" t="s">
        <v>599</v>
      </c>
      <c r="I132" s="277" t="s">
        <v>583</v>
      </c>
      <c r="J132" s="277">
        <v>20</v>
      </c>
      <c r="K132" s="299"/>
    </row>
    <row r="133" spans="2:11" s="1" customFormat="1" ht="15" customHeight="1">
      <c r="B133" s="296"/>
      <c r="C133" s="253" t="s">
        <v>586</v>
      </c>
      <c r="D133" s="253"/>
      <c r="E133" s="253"/>
      <c r="F133" s="274" t="s">
        <v>587</v>
      </c>
      <c r="G133" s="253"/>
      <c r="H133" s="253" t="s">
        <v>621</v>
      </c>
      <c r="I133" s="253" t="s">
        <v>583</v>
      </c>
      <c r="J133" s="253">
        <v>50</v>
      </c>
      <c r="K133" s="299"/>
    </row>
    <row r="134" spans="2:11" s="1" customFormat="1" ht="15" customHeight="1">
      <c r="B134" s="296"/>
      <c r="C134" s="253" t="s">
        <v>600</v>
      </c>
      <c r="D134" s="253"/>
      <c r="E134" s="253"/>
      <c r="F134" s="274" t="s">
        <v>587</v>
      </c>
      <c r="G134" s="253"/>
      <c r="H134" s="253" t="s">
        <v>621</v>
      </c>
      <c r="I134" s="253" t="s">
        <v>583</v>
      </c>
      <c r="J134" s="253">
        <v>50</v>
      </c>
      <c r="K134" s="299"/>
    </row>
    <row r="135" spans="2:11" s="1" customFormat="1" ht="15" customHeight="1">
      <c r="B135" s="296"/>
      <c r="C135" s="253" t="s">
        <v>606</v>
      </c>
      <c r="D135" s="253"/>
      <c r="E135" s="253"/>
      <c r="F135" s="274" t="s">
        <v>587</v>
      </c>
      <c r="G135" s="253"/>
      <c r="H135" s="253" t="s">
        <v>621</v>
      </c>
      <c r="I135" s="253" t="s">
        <v>583</v>
      </c>
      <c r="J135" s="253">
        <v>50</v>
      </c>
      <c r="K135" s="299"/>
    </row>
    <row r="136" spans="2:11" s="1" customFormat="1" ht="15" customHeight="1">
      <c r="B136" s="296"/>
      <c r="C136" s="253" t="s">
        <v>608</v>
      </c>
      <c r="D136" s="253"/>
      <c r="E136" s="253"/>
      <c r="F136" s="274" t="s">
        <v>587</v>
      </c>
      <c r="G136" s="253"/>
      <c r="H136" s="253" t="s">
        <v>621</v>
      </c>
      <c r="I136" s="253" t="s">
        <v>583</v>
      </c>
      <c r="J136" s="253">
        <v>50</v>
      </c>
      <c r="K136" s="299"/>
    </row>
    <row r="137" spans="2:11" s="1" customFormat="1" ht="15" customHeight="1">
      <c r="B137" s="296"/>
      <c r="C137" s="253" t="s">
        <v>609</v>
      </c>
      <c r="D137" s="253"/>
      <c r="E137" s="253"/>
      <c r="F137" s="274" t="s">
        <v>587</v>
      </c>
      <c r="G137" s="253"/>
      <c r="H137" s="253" t="s">
        <v>634</v>
      </c>
      <c r="I137" s="253" t="s">
        <v>583</v>
      </c>
      <c r="J137" s="253">
        <v>255</v>
      </c>
      <c r="K137" s="299"/>
    </row>
    <row r="138" spans="2:11" s="1" customFormat="1" ht="15" customHeight="1">
      <c r="B138" s="296"/>
      <c r="C138" s="253" t="s">
        <v>611</v>
      </c>
      <c r="D138" s="253"/>
      <c r="E138" s="253"/>
      <c r="F138" s="274" t="s">
        <v>581</v>
      </c>
      <c r="G138" s="253"/>
      <c r="H138" s="253" t="s">
        <v>635</v>
      </c>
      <c r="I138" s="253" t="s">
        <v>613</v>
      </c>
      <c r="J138" s="253"/>
      <c r="K138" s="299"/>
    </row>
    <row r="139" spans="2:11" s="1" customFormat="1" ht="15" customHeight="1">
      <c r="B139" s="296"/>
      <c r="C139" s="253" t="s">
        <v>614</v>
      </c>
      <c r="D139" s="253"/>
      <c r="E139" s="253"/>
      <c r="F139" s="274" t="s">
        <v>581</v>
      </c>
      <c r="G139" s="253"/>
      <c r="H139" s="253" t="s">
        <v>636</v>
      </c>
      <c r="I139" s="253" t="s">
        <v>616</v>
      </c>
      <c r="J139" s="253"/>
      <c r="K139" s="299"/>
    </row>
    <row r="140" spans="2:11" s="1" customFormat="1" ht="15" customHeight="1">
      <c r="B140" s="296"/>
      <c r="C140" s="253" t="s">
        <v>617</v>
      </c>
      <c r="D140" s="253"/>
      <c r="E140" s="253"/>
      <c r="F140" s="274" t="s">
        <v>581</v>
      </c>
      <c r="G140" s="253"/>
      <c r="H140" s="253" t="s">
        <v>617</v>
      </c>
      <c r="I140" s="253" t="s">
        <v>616</v>
      </c>
      <c r="J140" s="253"/>
      <c r="K140" s="299"/>
    </row>
    <row r="141" spans="2:11" s="1" customFormat="1" ht="15" customHeight="1">
      <c r="B141" s="296"/>
      <c r="C141" s="253" t="s">
        <v>37</v>
      </c>
      <c r="D141" s="253"/>
      <c r="E141" s="253"/>
      <c r="F141" s="274" t="s">
        <v>581</v>
      </c>
      <c r="G141" s="253"/>
      <c r="H141" s="253" t="s">
        <v>637</v>
      </c>
      <c r="I141" s="253" t="s">
        <v>616</v>
      </c>
      <c r="J141" s="253"/>
      <c r="K141" s="299"/>
    </row>
    <row r="142" spans="2:11" s="1" customFormat="1" ht="15" customHeight="1">
      <c r="B142" s="296"/>
      <c r="C142" s="253" t="s">
        <v>638</v>
      </c>
      <c r="D142" s="253"/>
      <c r="E142" s="253"/>
      <c r="F142" s="274" t="s">
        <v>581</v>
      </c>
      <c r="G142" s="253"/>
      <c r="H142" s="253" t="s">
        <v>639</v>
      </c>
      <c r="I142" s="253" t="s">
        <v>616</v>
      </c>
      <c r="J142" s="253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72" t="s">
        <v>640</v>
      </c>
      <c r="D147" s="372"/>
      <c r="E147" s="372"/>
      <c r="F147" s="372"/>
      <c r="G147" s="372"/>
      <c r="H147" s="372"/>
      <c r="I147" s="372"/>
      <c r="J147" s="372"/>
      <c r="K147" s="265"/>
    </row>
    <row r="148" spans="2:11" s="1" customFormat="1" ht="17.25" customHeight="1">
      <c r="B148" s="264"/>
      <c r="C148" s="266" t="s">
        <v>575</v>
      </c>
      <c r="D148" s="266"/>
      <c r="E148" s="266"/>
      <c r="F148" s="266" t="s">
        <v>576</v>
      </c>
      <c r="G148" s="267"/>
      <c r="H148" s="266" t="s">
        <v>53</v>
      </c>
      <c r="I148" s="266" t="s">
        <v>56</v>
      </c>
      <c r="J148" s="266" t="s">
        <v>577</v>
      </c>
      <c r="K148" s="265"/>
    </row>
    <row r="149" spans="2:11" s="1" customFormat="1" ht="17.25" customHeight="1">
      <c r="B149" s="264"/>
      <c r="C149" s="268" t="s">
        <v>578</v>
      </c>
      <c r="D149" s="268"/>
      <c r="E149" s="268"/>
      <c r="F149" s="269" t="s">
        <v>579</v>
      </c>
      <c r="G149" s="270"/>
      <c r="H149" s="268"/>
      <c r="I149" s="268"/>
      <c r="J149" s="268" t="s">
        <v>580</v>
      </c>
      <c r="K149" s="265"/>
    </row>
    <row r="150" spans="2:11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pans="2:11" s="1" customFormat="1" ht="15" customHeight="1">
      <c r="B151" s="276"/>
      <c r="C151" s="303" t="s">
        <v>584</v>
      </c>
      <c r="D151" s="253"/>
      <c r="E151" s="253"/>
      <c r="F151" s="304" t="s">
        <v>581</v>
      </c>
      <c r="G151" s="253"/>
      <c r="H151" s="303" t="s">
        <v>621</v>
      </c>
      <c r="I151" s="303" t="s">
        <v>583</v>
      </c>
      <c r="J151" s="303">
        <v>120</v>
      </c>
      <c r="K151" s="299"/>
    </row>
    <row r="152" spans="2:11" s="1" customFormat="1" ht="15" customHeight="1">
      <c r="B152" s="276"/>
      <c r="C152" s="303" t="s">
        <v>630</v>
      </c>
      <c r="D152" s="253"/>
      <c r="E152" s="253"/>
      <c r="F152" s="304" t="s">
        <v>581</v>
      </c>
      <c r="G152" s="253"/>
      <c r="H152" s="303" t="s">
        <v>641</v>
      </c>
      <c r="I152" s="303" t="s">
        <v>583</v>
      </c>
      <c r="J152" s="303" t="s">
        <v>632</v>
      </c>
      <c r="K152" s="299"/>
    </row>
    <row r="153" spans="2:11" s="1" customFormat="1" ht="15" customHeight="1">
      <c r="B153" s="276"/>
      <c r="C153" s="303" t="s">
        <v>529</v>
      </c>
      <c r="D153" s="253"/>
      <c r="E153" s="253"/>
      <c r="F153" s="304" t="s">
        <v>581</v>
      </c>
      <c r="G153" s="253"/>
      <c r="H153" s="303" t="s">
        <v>642</v>
      </c>
      <c r="I153" s="303" t="s">
        <v>583</v>
      </c>
      <c r="J153" s="303" t="s">
        <v>632</v>
      </c>
      <c r="K153" s="299"/>
    </row>
    <row r="154" spans="2:11" s="1" customFormat="1" ht="15" customHeight="1">
      <c r="B154" s="276"/>
      <c r="C154" s="303" t="s">
        <v>586</v>
      </c>
      <c r="D154" s="253"/>
      <c r="E154" s="253"/>
      <c r="F154" s="304" t="s">
        <v>587</v>
      </c>
      <c r="G154" s="253"/>
      <c r="H154" s="303" t="s">
        <v>621</v>
      </c>
      <c r="I154" s="303" t="s">
        <v>583</v>
      </c>
      <c r="J154" s="303">
        <v>50</v>
      </c>
      <c r="K154" s="299"/>
    </row>
    <row r="155" spans="2:11" s="1" customFormat="1" ht="15" customHeight="1">
      <c r="B155" s="276"/>
      <c r="C155" s="303" t="s">
        <v>589</v>
      </c>
      <c r="D155" s="253"/>
      <c r="E155" s="253"/>
      <c r="F155" s="304" t="s">
        <v>581</v>
      </c>
      <c r="G155" s="253"/>
      <c r="H155" s="303" t="s">
        <v>621</v>
      </c>
      <c r="I155" s="303" t="s">
        <v>591</v>
      </c>
      <c r="J155" s="303"/>
      <c r="K155" s="299"/>
    </row>
    <row r="156" spans="2:11" s="1" customFormat="1" ht="15" customHeight="1">
      <c r="B156" s="276"/>
      <c r="C156" s="303" t="s">
        <v>600</v>
      </c>
      <c r="D156" s="253"/>
      <c r="E156" s="253"/>
      <c r="F156" s="304" t="s">
        <v>587</v>
      </c>
      <c r="G156" s="253"/>
      <c r="H156" s="303" t="s">
        <v>621</v>
      </c>
      <c r="I156" s="303" t="s">
        <v>583</v>
      </c>
      <c r="J156" s="303">
        <v>50</v>
      </c>
      <c r="K156" s="299"/>
    </row>
    <row r="157" spans="2:11" s="1" customFormat="1" ht="15" customHeight="1">
      <c r="B157" s="276"/>
      <c r="C157" s="303" t="s">
        <v>608</v>
      </c>
      <c r="D157" s="253"/>
      <c r="E157" s="253"/>
      <c r="F157" s="304" t="s">
        <v>587</v>
      </c>
      <c r="G157" s="253"/>
      <c r="H157" s="303" t="s">
        <v>621</v>
      </c>
      <c r="I157" s="303" t="s">
        <v>583</v>
      </c>
      <c r="J157" s="303">
        <v>50</v>
      </c>
      <c r="K157" s="299"/>
    </row>
    <row r="158" spans="2:11" s="1" customFormat="1" ht="15" customHeight="1">
      <c r="B158" s="276"/>
      <c r="C158" s="303" t="s">
        <v>606</v>
      </c>
      <c r="D158" s="253"/>
      <c r="E158" s="253"/>
      <c r="F158" s="304" t="s">
        <v>587</v>
      </c>
      <c r="G158" s="253"/>
      <c r="H158" s="303" t="s">
        <v>621</v>
      </c>
      <c r="I158" s="303" t="s">
        <v>583</v>
      </c>
      <c r="J158" s="303">
        <v>50</v>
      </c>
      <c r="K158" s="299"/>
    </row>
    <row r="159" spans="2:11" s="1" customFormat="1" ht="15" customHeight="1">
      <c r="B159" s="276"/>
      <c r="C159" s="303" t="s">
        <v>89</v>
      </c>
      <c r="D159" s="253"/>
      <c r="E159" s="253"/>
      <c r="F159" s="304" t="s">
        <v>581</v>
      </c>
      <c r="G159" s="253"/>
      <c r="H159" s="303" t="s">
        <v>643</v>
      </c>
      <c r="I159" s="303" t="s">
        <v>583</v>
      </c>
      <c r="J159" s="303" t="s">
        <v>644</v>
      </c>
      <c r="K159" s="299"/>
    </row>
    <row r="160" spans="2:11" s="1" customFormat="1" ht="15" customHeight="1">
      <c r="B160" s="276"/>
      <c r="C160" s="303" t="s">
        <v>645</v>
      </c>
      <c r="D160" s="253"/>
      <c r="E160" s="253"/>
      <c r="F160" s="304" t="s">
        <v>581</v>
      </c>
      <c r="G160" s="253"/>
      <c r="H160" s="303" t="s">
        <v>646</v>
      </c>
      <c r="I160" s="303" t="s">
        <v>616</v>
      </c>
      <c r="J160" s="303"/>
      <c r="K160" s="299"/>
    </row>
    <row r="161" spans="2:1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pans="2:11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pans="2:11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>
      <c r="B165" s="245"/>
      <c r="C165" s="373" t="s">
        <v>647</v>
      </c>
      <c r="D165" s="373"/>
      <c r="E165" s="373"/>
      <c r="F165" s="373"/>
      <c r="G165" s="373"/>
      <c r="H165" s="373"/>
      <c r="I165" s="373"/>
      <c r="J165" s="373"/>
      <c r="K165" s="246"/>
    </row>
    <row r="166" spans="2:11" s="1" customFormat="1" ht="17.25" customHeight="1">
      <c r="B166" s="245"/>
      <c r="C166" s="266" t="s">
        <v>575</v>
      </c>
      <c r="D166" s="266"/>
      <c r="E166" s="266"/>
      <c r="F166" s="266" t="s">
        <v>576</v>
      </c>
      <c r="G166" s="308"/>
      <c r="H166" s="309" t="s">
        <v>53</v>
      </c>
      <c r="I166" s="309" t="s">
        <v>56</v>
      </c>
      <c r="J166" s="266" t="s">
        <v>577</v>
      </c>
      <c r="K166" s="246"/>
    </row>
    <row r="167" spans="2:11" s="1" customFormat="1" ht="17.25" customHeight="1">
      <c r="B167" s="247"/>
      <c r="C167" s="268" t="s">
        <v>578</v>
      </c>
      <c r="D167" s="268"/>
      <c r="E167" s="268"/>
      <c r="F167" s="269" t="s">
        <v>579</v>
      </c>
      <c r="G167" s="310"/>
      <c r="H167" s="311"/>
      <c r="I167" s="311"/>
      <c r="J167" s="268" t="s">
        <v>580</v>
      </c>
      <c r="K167" s="248"/>
    </row>
    <row r="168" spans="2:11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pans="2:11" s="1" customFormat="1" ht="15" customHeight="1">
      <c r="B169" s="276"/>
      <c r="C169" s="253" t="s">
        <v>584</v>
      </c>
      <c r="D169" s="253"/>
      <c r="E169" s="253"/>
      <c r="F169" s="274" t="s">
        <v>581</v>
      </c>
      <c r="G169" s="253"/>
      <c r="H169" s="253" t="s">
        <v>621</v>
      </c>
      <c r="I169" s="253" t="s">
        <v>583</v>
      </c>
      <c r="J169" s="253">
        <v>120</v>
      </c>
      <c r="K169" s="299"/>
    </row>
    <row r="170" spans="2:11" s="1" customFormat="1" ht="15" customHeight="1">
      <c r="B170" s="276"/>
      <c r="C170" s="253" t="s">
        <v>630</v>
      </c>
      <c r="D170" s="253"/>
      <c r="E170" s="253"/>
      <c r="F170" s="274" t="s">
        <v>581</v>
      </c>
      <c r="G170" s="253"/>
      <c r="H170" s="253" t="s">
        <v>631</v>
      </c>
      <c r="I170" s="253" t="s">
        <v>583</v>
      </c>
      <c r="J170" s="253" t="s">
        <v>632</v>
      </c>
      <c r="K170" s="299"/>
    </row>
    <row r="171" spans="2:11" s="1" customFormat="1" ht="15" customHeight="1">
      <c r="B171" s="276"/>
      <c r="C171" s="253" t="s">
        <v>529</v>
      </c>
      <c r="D171" s="253"/>
      <c r="E171" s="253"/>
      <c r="F171" s="274" t="s">
        <v>581</v>
      </c>
      <c r="G171" s="253"/>
      <c r="H171" s="253" t="s">
        <v>648</v>
      </c>
      <c r="I171" s="253" t="s">
        <v>583</v>
      </c>
      <c r="J171" s="253" t="s">
        <v>632</v>
      </c>
      <c r="K171" s="299"/>
    </row>
    <row r="172" spans="2:11" s="1" customFormat="1" ht="15" customHeight="1">
      <c r="B172" s="276"/>
      <c r="C172" s="253" t="s">
        <v>586</v>
      </c>
      <c r="D172" s="253"/>
      <c r="E172" s="253"/>
      <c r="F172" s="274" t="s">
        <v>587</v>
      </c>
      <c r="G172" s="253"/>
      <c r="H172" s="253" t="s">
        <v>648</v>
      </c>
      <c r="I172" s="253" t="s">
        <v>583</v>
      </c>
      <c r="J172" s="253">
        <v>50</v>
      </c>
      <c r="K172" s="299"/>
    </row>
    <row r="173" spans="2:11" s="1" customFormat="1" ht="15" customHeight="1">
      <c r="B173" s="276"/>
      <c r="C173" s="253" t="s">
        <v>589</v>
      </c>
      <c r="D173" s="253"/>
      <c r="E173" s="253"/>
      <c r="F173" s="274" t="s">
        <v>581</v>
      </c>
      <c r="G173" s="253"/>
      <c r="H173" s="253" t="s">
        <v>648</v>
      </c>
      <c r="I173" s="253" t="s">
        <v>591</v>
      </c>
      <c r="J173" s="253"/>
      <c r="K173" s="299"/>
    </row>
    <row r="174" spans="2:11" s="1" customFormat="1" ht="15" customHeight="1">
      <c r="B174" s="276"/>
      <c r="C174" s="253" t="s">
        <v>600</v>
      </c>
      <c r="D174" s="253"/>
      <c r="E174" s="253"/>
      <c r="F174" s="274" t="s">
        <v>587</v>
      </c>
      <c r="G174" s="253"/>
      <c r="H174" s="253" t="s">
        <v>648</v>
      </c>
      <c r="I174" s="253" t="s">
        <v>583</v>
      </c>
      <c r="J174" s="253">
        <v>50</v>
      </c>
      <c r="K174" s="299"/>
    </row>
    <row r="175" spans="2:11" s="1" customFormat="1" ht="15" customHeight="1">
      <c r="B175" s="276"/>
      <c r="C175" s="253" t="s">
        <v>608</v>
      </c>
      <c r="D175" s="253"/>
      <c r="E175" s="253"/>
      <c r="F175" s="274" t="s">
        <v>587</v>
      </c>
      <c r="G175" s="253"/>
      <c r="H175" s="253" t="s">
        <v>648</v>
      </c>
      <c r="I175" s="253" t="s">
        <v>583</v>
      </c>
      <c r="J175" s="253">
        <v>50</v>
      </c>
      <c r="K175" s="299"/>
    </row>
    <row r="176" spans="2:11" s="1" customFormat="1" ht="15" customHeight="1">
      <c r="B176" s="276"/>
      <c r="C176" s="253" t="s">
        <v>606</v>
      </c>
      <c r="D176" s="253"/>
      <c r="E176" s="253"/>
      <c r="F176" s="274" t="s">
        <v>587</v>
      </c>
      <c r="G176" s="253"/>
      <c r="H176" s="253" t="s">
        <v>648</v>
      </c>
      <c r="I176" s="253" t="s">
        <v>583</v>
      </c>
      <c r="J176" s="253">
        <v>50</v>
      </c>
      <c r="K176" s="299"/>
    </row>
    <row r="177" spans="2:11" s="1" customFormat="1" ht="15" customHeight="1">
      <c r="B177" s="276"/>
      <c r="C177" s="253" t="s">
        <v>107</v>
      </c>
      <c r="D177" s="253"/>
      <c r="E177" s="253"/>
      <c r="F177" s="274" t="s">
        <v>581</v>
      </c>
      <c r="G177" s="253"/>
      <c r="H177" s="253" t="s">
        <v>649</v>
      </c>
      <c r="I177" s="253" t="s">
        <v>650</v>
      </c>
      <c r="J177" s="253"/>
      <c r="K177" s="299"/>
    </row>
    <row r="178" spans="2:11" s="1" customFormat="1" ht="15" customHeight="1">
      <c r="B178" s="276"/>
      <c r="C178" s="253" t="s">
        <v>56</v>
      </c>
      <c r="D178" s="253"/>
      <c r="E178" s="253"/>
      <c r="F178" s="274" t="s">
        <v>581</v>
      </c>
      <c r="G178" s="253"/>
      <c r="H178" s="253" t="s">
        <v>651</v>
      </c>
      <c r="I178" s="253" t="s">
        <v>652</v>
      </c>
      <c r="J178" s="253">
        <v>1</v>
      </c>
      <c r="K178" s="299"/>
    </row>
    <row r="179" spans="2:11" s="1" customFormat="1" ht="15" customHeight="1">
      <c r="B179" s="276"/>
      <c r="C179" s="253" t="s">
        <v>52</v>
      </c>
      <c r="D179" s="253"/>
      <c r="E179" s="253"/>
      <c r="F179" s="274" t="s">
        <v>581</v>
      </c>
      <c r="G179" s="253"/>
      <c r="H179" s="253" t="s">
        <v>653</v>
      </c>
      <c r="I179" s="253" t="s">
        <v>583</v>
      </c>
      <c r="J179" s="253">
        <v>20</v>
      </c>
      <c r="K179" s="299"/>
    </row>
    <row r="180" spans="2:11" s="1" customFormat="1" ht="15" customHeight="1">
      <c r="B180" s="276"/>
      <c r="C180" s="253" t="s">
        <v>53</v>
      </c>
      <c r="D180" s="253"/>
      <c r="E180" s="253"/>
      <c r="F180" s="274" t="s">
        <v>581</v>
      </c>
      <c r="G180" s="253"/>
      <c r="H180" s="253" t="s">
        <v>654</v>
      </c>
      <c r="I180" s="253" t="s">
        <v>583</v>
      </c>
      <c r="J180" s="253">
        <v>255</v>
      </c>
      <c r="K180" s="299"/>
    </row>
    <row r="181" spans="2:11" s="1" customFormat="1" ht="15" customHeight="1">
      <c r="B181" s="276"/>
      <c r="C181" s="253" t="s">
        <v>108</v>
      </c>
      <c r="D181" s="253"/>
      <c r="E181" s="253"/>
      <c r="F181" s="274" t="s">
        <v>581</v>
      </c>
      <c r="G181" s="253"/>
      <c r="H181" s="253" t="s">
        <v>545</v>
      </c>
      <c r="I181" s="253" t="s">
        <v>583</v>
      </c>
      <c r="J181" s="253">
        <v>10</v>
      </c>
      <c r="K181" s="299"/>
    </row>
    <row r="182" spans="2:11" s="1" customFormat="1" ht="15" customHeight="1">
      <c r="B182" s="276"/>
      <c r="C182" s="253" t="s">
        <v>109</v>
      </c>
      <c r="D182" s="253"/>
      <c r="E182" s="253"/>
      <c r="F182" s="274" t="s">
        <v>581</v>
      </c>
      <c r="G182" s="253"/>
      <c r="H182" s="253" t="s">
        <v>655</v>
      </c>
      <c r="I182" s="253" t="s">
        <v>616</v>
      </c>
      <c r="J182" s="253"/>
      <c r="K182" s="299"/>
    </row>
    <row r="183" spans="2:11" s="1" customFormat="1" ht="15" customHeight="1">
      <c r="B183" s="276"/>
      <c r="C183" s="253" t="s">
        <v>656</v>
      </c>
      <c r="D183" s="253"/>
      <c r="E183" s="253"/>
      <c r="F183" s="274" t="s">
        <v>581</v>
      </c>
      <c r="G183" s="253"/>
      <c r="H183" s="253" t="s">
        <v>657</v>
      </c>
      <c r="I183" s="253" t="s">
        <v>616</v>
      </c>
      <c r="J183" s="253"/>
      <c r="K183" s="299"/>
    </row>
    <row r="184" spans="2:11" s="1" customFormat="1" ht="15" customHeight="1">
      <c r="B184" s="276"/>
      <c r="C184" s="253" t="s">
        <v>645</v>
      </c>
      <c r="D184" s="253"/>
      <c r="E184" s="253"/>
      <c r="F184" s="274" t="s">
        <v>581</v>
      </c>
      <c r="G184" s="253"/>
      <c r="H184" s="253" t="s">
        <v>658</v>
      </c>
      <c r="I184" s="253" t="s">
        <v>616</v>
      </c>
      <c r="J184" s="253"/>
      <c r="K184" s="299"/>
    </row>
    <row r="185" spans="2:11" s="1" customFormat="1" ht="15" customHeight="1">
      <c r="B185" s="276"/>
      <c r="C185" s="253" t="s">
        <v>111</v>
      </c>
      <c r="D185" s="253"/>
      <c r="E185" s="253"/>
      <c r="F185" s="274" t="s">
        <v>587</v>
      </c>
      <c r="G185" s="253"/>
      <c r="H185" s="253" t="s">
        <v>659</v>
      </c>
      <c r="I185" s="253" t="s">
        <v>583</v>
      </c>
      <c r="J185" s="253">
        <v>50</v>
      </c>
      <c r="K185" s="299"/>
    </row>
    <row r="186" spans="2:11" s="1" customFormat="1" ht="15" customHeight="1">
      <c r="B186" s="276"/>
      <c r="C186" s="253" t="s">
        <v>660</v>
      </c>
      <c r="D186" s="253"/>
      <c r="E186" s="253"/>
      <c r="F186" s="274" t="s">
        <v>587</v>
      </c>
      <c r="G186" s="253"/>
      <c r="H186" s="253" t="s">
        <v>661</v>
      </c>
      <c r="I186" s="253" t="s">
        <v>662</v>
      </c>
      <c r="J186" s="253"/>
      <c r="K186" s="299"/>
    </row>
    <row r="187" spans="2:11" s="1" customFormat="1" ht="15" customHeight="1">
      <c r="B187" s="276"/>
      <c r="C187" s="253" t="s">
        <v>663</v>
      </c>
      <c r="D187" s="253"/>
      <c r="E187" s="253"/>
      <c r="F187" s="274" t="s">
        <v>587</v>
      </c>
      <c r="G187" s="253"/>
      <c r="H187" s="253" t="s">
        <v>664</v>
      </c>
      <c r="I187" s="253" t="s">
        <v>662</v>
      </c>
      <c r="J187" s="253"/>
      <c r="K187" s="299"/>
    </row>
    <row r="188" spans="2:11" s="1" customFormat="1" ht="15" customHeight="1">
      <c r="B188" s="276"/>
      <c r="C188" s="253" t="s">
        <v>665</v>
      </c>
      <c r="D188" s="253"/>
      <c r="E188" s="253"/>
      <c r="F188" s="274" t="s">
        <v>587</v>
      </c>
      <c r="G188" s="253"/>
      <c r="H188" s="253" t="s">
        <v>666</v>
      </c>
      <c r="I188" s="253" t="s">
        <v>662</v>
      </c>
      <c r="J188" s="253"/>
      <c r="K188" s="299"/>
    </row>
    <row r="189" spans="2:11" s="1" customFormat="1" ht="15" customHeight="1">
      <c r="B189" s="276"/>
      <c r="C189" s="312" t="s">
        <v>667</v>
      </c>
      <c r="D189" s="253"/>
      <c r="E189" s="253"/>
      <c r="F189" s="274" t="s">
        <v>587</v>
      </c>
      <c r="G189" s="253"/>
      <c r="H189" s="253" t="s">
        <v>668</v>
      </c>
      <c r="I189" s="253" t="s">
        <v>669</v>
      </c>
      <c r="J189" s="313" t="s">
        <v>670</v>
      </c>
      <c r="K189" s="299"/>
    </row>
    <row r="190" spans="2:11" s="1" customFormat="1" ht="15" customHeight="1">
      <c r="B190" s="276"/>
      <c r="C190" s="312" t="s">
        <v>41</v>
      </c>
      <c r="D190" s="253"/>
      <c r="E190" s="253"/>
      <c r="F190" s="274" t="s">
        <v>581</v>
      </c>
      <c r="G190" s="253"/>
      <c r="H190" s="250" t="s">
        <v>671</v>
      </c>
      <c r="I190" s="253" t="s">
        <v>672</v>
      </c>
      <c r="J190" s="253"/>
      <c r="K190" s="299"/>
    </row>
    <row r="191" spans="2:11" s="1" customFormat="1" ht="15" customHeight="1">
      <c r="B191" s="276"/>
      <c r="C191" s="312" t="s">
        <v>673</v>
      </c>
      <c r="D191" s="253"/>
      <c r="E191" s="253"/>
      <c r="F191" s="274" t="s">
        <v>581</v>
      </c>
      <c r="G191" s="253"/>
      <c r="H191" s="253" t="s">
        <v>674</v>
      </c>
      <c r="I191" s="253" t="s">
        <v>616</v>
      </c>
      <c r="J191" s="253"/>
      <c r="K191" s="299"/>
    </row>
    <row r="192" spans="2:11" s="1" customFormat="1" ht="15" customHeight="1">
      <c r="B192" s="276"/>
      <c r="C192" s="312" t="s">
        <v>675</v>
      </c>
      <c r="D192" s="253"/>
      <c r="E192" s="253"/>
      <c r="F192" s="274" t="s">
        <v>581</v>
      </c>
      <c r="G192" s="253"/>
      <c r="H192" s="253" t="s">
        <v>676</v>
      </c>
      <c r="I192" s="253" t="s">
        <v>616</v>
      </c>
      <c r="J192" s="253"/>
      <c r="K192" s="299"/>
    </row>
    <row r="193" spans="2:11" s="1" customFormat="1" ht="15" customHeight="1">
      <c r="B193" s="276"/>
      <c r="C193" s="312" t="s">
        <v>677</v>
      </c>
      <c r="D193" s="253"/>
      <c r="E193" s="253"/>
      <c r="F193" s="274" t="s">
        <v>587</v>
      </c>
      <c r="G193" s="253"/>
      <c r="H193" s="253" t="s">
        <v>678</v>
      </c>
      <c r="I193" s="253" t="s">
        <v>616</v>
      </c>
      <c r="J193" s="253"/>
      <c r="K193" s="299"/>
    </row>
    <row r="194" spans="2:11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pans="2:11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pans="2:11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pans="2:11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>
      <c r="B199" s="245"/>
      <c r="C199" s="373" t="s">
        <v>679</v>
      </c>
      <c r="D199" s="373"/>
      <c r="E199" s="373"/>
      <c r="F199" s="373"/>
      <c r="G199" s="373"/>
      <c r="H199" s="373"/>
      <c r="I199" s="373"/>
      <c r="J199" s="373"/>
      <c r="K199" s="246"/>
    </row>
    <row r="200" spans="2:11" s="1" customFormat="1" ht="25.5" customHeight="1">
      <c r="B200" s="245"/>
      <c r="C200" s="315" t="s">
        <v>680</v>
      </c>
      <c r="D200" s="315"/>
      <c r="E200" s="315"/>
      <c r="F200" s="315" t="s">
        <v>681</v>
      </c>
      <c r="G200" s="316"/>
      <c r="H200" s="374" t="s">
        <v>682</v>
      </c>
      <c r="I200" s="374"/>
      <c r="J200" s="374"/>
      <c r="K200" s="246"/>
    </row>
    <row r="201" spans="2:1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pans="2:11" s="1" customFormat="1" ht="15" customHeight="1">
      <c r="B202" s="276"/>
      <c r="C202" s="253" t="s">
        <v>672</v>
      </c>
      <c r="D202" s="253"/>
      <c r="E202" s="253"/>
      <c r="F202" s="274" t="s">
        <v>42</v>
      </c>
      <c r="G202" s="253"/>
      <c r="H202" s="375" t="s">
        <v>683</v>
      </c>
      <c r="I202" s="375"/>
      <c r="J202" s="375"/>
      <c r="K202" s="299"/>
    </row>
    <row r="203" spans="2:11" s="1" customFormat="1" ht="15" customHeight="1">
      <c r="B203" s="276"/>
      <c r="C203" s="253"/>
      <c r="D203" s="253"/>
      <c r="E203" s="253"/>
      <c r="F203" s="274" t="s">
        <v>43</v>
      </c>
      <c r="G203" s="253"/>
      <c r="H203" s="375" t="s">
        <v>684</v>
      </c>
      <c r="I203" s="375"/>
      <c r="J203" s="375"/>
      <c r="K203" s="299"/>
    </row>
    <row r="204" spans="2:11" s="1" customFormat="1" ht="15" customHeight="1">
      <c r="B204" s="276"/>
      <c r="C204" s="253"/>
      <c r="D204" s="253"/>
      <c r="E204" s="253"/>
      <c r="F204" s="274" t="s">
        <v>46</v>
      </c>
      <c r="G204" s="253"/>
      <c r="H204" s="375" t="s">
        <v>685</v>
      </c>
      <c r="I204" s="375"/>
      <c r="J204" s="375"/>
      <c r="K204" s="299"/>
    </row>
    <row r="205" spans="2:11" s="1" customFormat="1" ht="15" customHeight="1">
      <c r="B205" s="276"/>
      <c r="C205" s="253"/>
      <c r="D205" s="253"/>
      <c r="E205" s="253"/>
      <c r="F205" s="274" t="s">
        <v>44</v>
      </c>
      <c r="G205" s="253"/>
      <c r="H205" s="375" t="s">
        <v>686</v>
      </c>
      <c r="I205" s="375"/>
      <c r="J205" s="375"/>
      <c r="K205" s="299"/>
    </row>
    <row r="206" spans="2:11" s="1" customFormat="1" ht="15" customHeight="1">
      <c r="B206" s="276"/>
      <c r="C206" s="253"/>
      <c r="D206" s="253"/>
      <c r="E206" s="253"/>
      <c r="F206" s="274" t="s">
        <v>45</v>
      </c>
      <c r="G206" s="253"/>
      <c r="H206" s="375" t="s">
        <v>687</v>
      </c>
      <c r="I206" s="375"/>
      <c r="J206" s="375"/>
      <c r="K206" s="299"/>
    </row>
    <row r="207" spans="2:11" s="1" customFormat="1" ht="15" customHeight="1">
      <c r="B207" s="276"/>
      <c r="C207" s="253"/>
      <c r="D207" s="253"/>
      <c r="E207" s="253"/>
      <c r="F207" s="274"/>
      <c r="G207" s="253"/>
      <c r="H207" s="253"/>
      <c r="I207" s="253"/>
      <c r="J207" s="253"/>
      <c r="K207" s="299"/>
    </row>
    <row r="208" spans="2:11" s="1" customFormat="1" ht="15" customHeight="1">
      <c r="B208" s="276"/>
      <c r="C208" s="253" t="s">
        <v>628</v>
      </c>
      <c r="D208" s="253"/>
      <c r="E208" s="253"/>
      <c r="F208" s="274" t="s">
        <v>78</v>
      </c>
      <c r="G208" s="253"/>
      <c r="H208" s="375" t="s">
        <v>688</v>
      </c>
      <c r="I208" s="375"/>
      <c r="J208" s="375"/>
      <c r="K208" s="299"/>
    </row>
    <row r="209" spans="2:11" s="1" customFormat="1" ht="15" customHeight="1">
      <c r="B209" s="276"/>
      <c r="C209" s="253"/>
      <c r="D209" s="253"/>
      <c r="E209" s="253"/>
      <c r="F209" s="274" t="s">
        <v>524</v>
      </c>
      <c r="G209" s="253"/>
      <c r="H209" s="375" t="s">
        <v>525</v>
      </c>
      <c r="I209" s="375"/>
      <c r="J209" s="375"/>
      <c r="K209" s="299"/>
    </row>
    <row r="210" spans="2:11" s="1" customFormat="1" ht="15" customHeight="1">
      <c r="B210" s="276"/>
      <c r="C210" s="253"/>
      <c r="D210" s="253"/>
      <c r="E210" s="253"/>
      <c r="F210" s="274" t="s">
        <v>522</v>
      </c>
      <c r="G210" s="253"/>
      <c r="H210" s="375" t="s">
        <v>689</v>
      </c>
      <c r="I210" s="375"/>
      <c r="J210" s="375"/>
      <c r="K210" s="299"/>
    </row>
    <row r="211" spans="2:11" s="1" customFormat="1" ht="15" customHeight="1">
      <c r="B211" s="317"/>
      <c r="C211" s="253"/>
      <c r="D211" s="253"/>
      <c r="E211" s="253"/>
      <c r="F211" s="274" t="s">
        <v>526</v>
      </c>
      <c r="G211" s="312"/>
      <c r="H211" s="376" t="s">
        <v>83</v>
      </c>
      <c r="I211" s="376"/>
      <c r="J211" s="376"/>
      <c r="K211" s="318"/>
    </row>
    <row r="212" spans="2:11" s="1" customFormat="1" ht="15" customHeight="1">
      <c r="B212" s="317"/>
      <c r="C212" s="253"/>
      <c r="D212" s="253"/>
      <c r="E212" s="253"/>
      <c r="F212" s="274" t="s">
        <v>527</v>
      </c>
      <c r="G212" s="312"/>
      <c r="H212" s="376" t="s">
        <v>690</v>
      </c>
      <c r="I212" s="376"/>
      <c r="J212" s="376"/>
      <c r="K212" s="318"/>
    </row>
    <row r="213" spans="2:11" s="1" customFormat="1" ht="15" customHeight="1">
      <c r="B213" s="317"/>
      <c r="C213" s="253"/>
      <c r="D213" s="253"/>
      <c r="E213" s="253"/>
      <c r="F213" s="274"/>
      <c r="G213" s="312"/>
      <c r="H213" s="303"/>
      <c r="I213" s="303"/>
      <c r="J213" s="303"/>
      <c r="K213" s="318"/>
    </row>
    <row r="214" spans="2:11" s="1" customFormat="1" ht="15" customHeight="1">
      <c r="B214" s="317"/>
      <c r="C214" s="253" t="s">
        <v>652</v>
      </c>
      <c r="D214" s="253"/>
      <c r="E214" s="253"/>
      <c r="F214" s="274">
        <v>1</v>
      </c>
      <c r="G214" s="312"/>
      <c r="H214" s="376" t="s">
        <v>691</v>
      </c>
      <c r="I214" s="376"/>
      <c r="J214" s="376"/>
      <c r="K214" s="318"/>
    </row>
    <row r="215" spans="2:11" s="1" customFormat="1" ht="15" customHeight="1">
      <c r="B215" s="317"/>
      <c r="C215" s="253"/>
      <c r="D215" s="253"/>
      <c r="E215" s="253"/>
      <c r="F215" s="274">
        <v>2</v>
      </c>
      <c r="G215" s="312"/>
      <c r="H215" s="376" t="s">
        <v>692</v>
      </c>
      <c r="I215" s="376"/>
      <c r="J215" s="376"/>
      <c r="K215" s="318"/>
    </row>
    <row r="216" spans="2:11" s="1" customFormat="1" ht="15" customHeight="1">
      <c r="B216" s="317"/>
      <c r="C216" s="253"/>
      <c r="D216" s="253"/>
      <c r="E216" s="253"/>
      <c r="F216" s="274">
        <v>3</v>
      </c>
      <c r="G216" s="312"/>
      <c r="H216" s="376" t="s">
        <v>693</v>
      </c>
      <c r="I216" s="376"/>
      <c r="J216" s="376"/>
      <c r="K216" s="318"/>
    </row>
    <row r="217" spans="2:11" s="1" customFormat="1" ht="15" customHeight="1">
      <c r="B217" s="317"/>
      <c r="C217" s="253"/>
      <c r="D217" s="253"/>
      <c r="E217" s="253"/>
      <c r="F217" s="274">
        <v>4</v>
      </c>
      <c r="G217" s="312"/>
      <c r="H217" s="376" t="s">
        <v>694</v>
      </c>
      <c r="I217" s="376"/>
      <c r="J217" s="376"/>
      <c r="K217" s="318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001 - Zajištění konstrukc...</vt:lpstr>
      <vt:lpstr>090 - Vedlejší a ostatní ...</vt:lpstr>
      <vt:lpstr>Pokyny pro vyplnění</vt:lpstr>
      <vt:lpstr>'001 - Zajištění konstrukc...'!Názvy_tisku</vt:lpstr>
      <vt:lpstr>'090 - Vedlejší a ostatní ...'!Názvy_tisku</vt:lpstr>
      <vt:lpstr>'Rekapitulace stavby'!Názvy_tisku</vt:lpstr>
      <vt:lpstr>'001 - Zajištění konstrukc...'!Oblast_tisku</vt:lpstr>
      <vt:lpstr>'090 - Vedlejší a ostatní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Vyskala</dc:creator>
  <cp:lastModifiedBy>Benda Jiří Ing.</cp:lastModifiedBy>
  <dcterms:created xsi:type="dcterms:W3CDTF">2023-04-19T12:29:52Z</dcterms:created>
  <dcterms:modified xsi:type="dcterms:W3CDTF">2023-04-20T11:39:08Z</dcterms:modified>
</cp:coreProperties>
</file>